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ontoya\Desktop\Anexos HCB 22 3 2019\"/>
    </mc:Choice>
  </mc:AlternateContent>
  <bookViews>
    <workbookView xWindow="0" yWindow="0" windowWidth="11205" windowHeight="6465" tabRatio="414"/>
  </bookViews>
  <sheets>
    <sheet name="Hoja1" sheetId="1" r:id="rId1"/>
    <sheet name="Hoja2" sheetId="2" r:id="rId2"/>
  </sheets>
  <definedNames>
    <definedName name="Base_Alimentos">Hoja2!$A$1:$CJ$87</definedName>
    <definedName name="_xlnm.Print_Titles" localSheetId="1">Hoja2!$A:$D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K14" i="1"/>
  <c r="J14" i="1"/>
  <c r="I14" i="1"/>
  <c r="H14" i="1"/>
  <c r="G14" i="1"/>
  <c r="F14" i="1"/>
  <c r="P13" i="1"/>
  <c r="O13" i="1"/>
  <c r="N13" i="1"/>
  <c r="M13" i="1"/>
  <c r="L13" i="1"/>
  <c r="K13" i="1"/>
  <c r="J13" i="1"/>
  <c r="I13" i="1"/>
  <c r="H13" i="1"/>
  <c r="G13" i="1"/>
  <c r="F13" i="1"/>
  <c r="P12" i="1"/>
  <c r="O12" i="1"/>
  <c r="N12" i="1"/>
  <c r="M12" i="1"/>
  <c r="L12" i="1"/>
  <c r="K12" i="1"/>
  <c r="J12" i="1"/>
  <c r="I12" i="1"/>
  <c r="H12" i="1"/>
  <c r="G12" i="1"/>
  <c r="F12" i="1"/>
  <c r="P11" i="1"/>
  <c r="O11" i="1"/>
  <c r="N11" i="1"/>
  <c r="M11" i="1"/>
  <c r="L11" i="1"/>
  <c r="K11" i="1"/>
  <c r="J11" i="1"/>
  <c r="I11" i="1"/>
  <c r="H11" i="1"/>
  <c r="G11" i="1"/>
  <c r="F11" i="1"/>
  <c r="P10" i="1"/>
  <c r="O10" i="1"/>
  <c r="N10" i="1"/>
  <c r="M10" i="1"/>
  <c r="L10" i="1"/>
  <c r="K10" i="1"/>
  <c r="J10" i="1"/>
  <c r="I10" i="1"/>
  <c r="H10" i="1"/>
  <c r="G10" i="1"/>
  <c r="F10" i="1"/>
  <c r="P9" i="1"/>
  <c r="O9" i="1"/>
  <c r="N9" i="1"/>
  <c r="M9" i="1"/>
  <c r="L9" i="1"/>
  <c r="K9" i="1"/>
  <c r="J9" i="1"/>
  <c r="I9" i="1"/>
  <c r="H9" i="1"/>
  <c r="G9" i="1"/>
  <c r="F9" i="1"/>
  <c r="F5" i="1"/>
  <c r="G6" i="1"/>
  <c r="G3" i="1"/>
  <c r="H3" i="1"/>
  <c r="I3" i="1"/>
  <c r="J3" i="1"/>
  <c r="K3" i="1"/>
  <c r="L3" i="1"/>
  <c r="M3" i="1"/>
  <c r="N3" i="1"/>
  <c r="O3" i="1"/>
  <c r="P3" i="1"/>
  <c r="G4" i="1"/>
  <c r="H4" i="1"/>
  <c r="I4" i="1"/>
  <c r="J4" i="1"/>
  <c r="K4" i="1"/>
  <c r="L4" i="1"/>
  <c r="M4" i="1"/>
  <c r="N4" i="1"/>
  <c r="O4" i="1"/>
  <c r="P4" i="1"/>
  <c r="G5" i="1"/>
  <c r="H5" i="1"/>
  <c r="I5" i="1"/>
  <c r="J5" i="1"/>
  <c r="K5" i="1"/>
  <c r="L5" i="1"/>
  <c r="M5" i="1"/>
  <c r="N5" i="1"/>
  <c r="O5" i="1"/>
  <c r="P5" i="1"/>
  <c r="H6" i="1"/>
  <c r="I6" i="1"/>
  <c r="J6" i="1"/>
  <c r="K6" i="1"/>
  <c r="L6" i="1"/>
  <c r="M6" i="1"/>
  <c r="N6" i="1"/>
  <c r="O6" i="1"/>
  <c r="P6" i="1"/>
  <c r="G7" i="1"/>
  <c r="H7" i="1"/>
  <c r="I7" i="1"/>
  <c r="J7" i="1"/>
  <c r="K7" i="1"/>
  <c r="L7" i="1"/>
  <c r="M7" i="1"/>
  <c r="N7" i="1"/>
  <c r="O7" i="1"/>
  <c r="P7" i="1"/>
  <c r="G8" i="1"/>
  <c r="H8" i="1"/>
  <c r="I8" i="1"/>
  <c r="J8" i="1"/>
  <c r="K8" i="1"/>
  <c r="L8" i="1"/>
  <c r="M8" i="1"/>
  <c r="N8" i="1"/>
  <c r="O8" i="1"/>
  <c r="P8" i="1"/>
  <c r="P2" i="1"/>
  <c r="O2" i="1"/>
  <c r="N2" i="1"/>
  <c r="M2" i="1"/>
  <c r="L2" i="1"/>
  <c r="K2" i="1"/>
  <c r="J2" i="1"/>
  <c r="I2" i="1"/>
  <c r="H2" i="1"/>
  <c r="G2" i="1"/>
  <c r="F3" i="1"/>
  <c r="F4" i="1"/>
  <c r="F6" i="1"/>
  <c r="F7" i="1"/>
  <c r="F8" i="1"/>
  <c r="F2" i="1"/>
  <c r="P15" i="1"/>
  <c r="P17" i="1"/>
  <c r="L15" i="1"/>
  <c r="L17" i="1"/>
  <c r="H15" i="1"/>
  <c r="H17" i="1"/>
  <c r="F15" i="1"/>
  <c r="F17" i="1"/>
  <c r="I15" i="1"/>
  <c r="I17" i="1"/>
  <c r="M15" i="1"/>
  <c r="M17" i="1"/>
  <c r="J15" i="1"/>
  <c r="J17" i="1"/>
  <c r="N15" i="1"/>
  <c r="N17" i="1"/>
  <c r="G15" i="1"/>
  <c r="G17" i="1"/>
  <c r="K15" i="1"/>
  <c r="K17" i="1"/>
  <c r="O15" i="1"/>
  <c r="O17" i="1"/>
</calcChain>
</file>

<file path=xl/sharedStrings.xml><?xml version="1.0" encoding="utf-8"?>
<sst xmlns="http://schemas.openxmlformats.org/spreadsheetml/2006/main" count="290" uniqueCount="202">
  <si>
    <t>CODIGO</t>
  </si>
  <si>
    <t>TABLA</t>
  </si>
  <si>
    <t>ALIMENTO</t>
  </si>
  <si>
    <t>GRAMAJE</t>
  </si>
  <si>
    <t>Arroz blanco, crudo</t>
  </si>
  <si>
    <t>Aceite, refinado, de palma</t>
  </si>
  <si>
    <t>Número de
Identificación</t>
  </si>
  <si>
    <t>Código
FAO</t>
  </si>
  <si>
    <t>Grupo</t>
  </si>
  <si>
    <t>Nombre</t>
  </si>
  <si>
    <t>Energía
(kcal)</t>
  </si>
  <si>
    <t>Energía
(kj)</t>
  </si>
  <si>
    <t xml:space="preserve"> Humedad (g)</t>
  </si>
  <si>
    <t>Proteína (g)</t>
  </si>
  <si>
    <t>Lípidos (g)</t>
  </si>
  <si>
    <t>Carbohidratos (g)</t>
  </si>
  <si>
    <t>Cenizas (g)</t>
  </si>
  <si>
    <t>Fibra dietaria (g)</t>
  </si>
  <si>
    <t>Calcio (mg)</t>
  </si>
  <si>
    <t>Hierro (mg)</t>
  </si>
  <si>
    <t>Sodio (mg)</t>
  </si>
  <si>
    <t>Fósforo (mg)</t>
  </si>
  <si>
    <t>Yodo (mg)</t>
  </si>
  <si>
    <t>Flúor (mg)</t>
  </si>
  <si>
    <t>Zinc (mg)</t>
  </si>
  <si>
    <t>Manganeso (mg)</t>
  </si>
  <si>
    <t>Magnesio (mg)</t>
  </si>
  <si>
    <t>Potasio (mg)</t>
  </si>
  <si>
    <t>Vitamina A (E.R)</t>
  </si>
  <si>
    <t>Tiamina (mg)</t>
  </si>
  <si>
    <t>Riboflavina (mg)</t>
  </si>
  <si>
    <t>Niacina  (mg)</t>
  </si>
  <si>
    <t>Ácido pantoténico (mg)</t>
  </si>
  <si>
    <t>Piridoxina (mg)</t>
  </si>
  <si>
    <t>Vitamina B12 (mg)</t>
  </si>
  <si>
    <t>Vitamina C (mg)</t>
  </si>
  <si>
    <t>Folatos</t>
  </si>
  <si>
    <t>Ácidos grasos saturados</t>
  </si>
  <si>
    <t>Ácidos grasos monoinsaturados</t>
  </si>
  <si>
    <t>Ácidos grasos poliinsaturados</t>
  </si>
  <si>
    <t>Colesterol</t>
  </si>
  <si>
    <t>Ácidos grasos trans</t>
  </si>
  <si>
    <t>Ác. butírico</t>
  </si>
  <si>
    <t>Ác. capróico</t>
  </si>
  <si>
    <t>Ác. caprílico</t>
  </si>
  <si>
    <t>Ác. cáprico</t>
  </si>
  <si>
    <t>Ác. láurico</t>
  </si>
  <si>
    <t>Ác. mirístico</t>
  </si>
  <si>
    <t>Ác. pentadecanoico</t>
  </si>
  <si>
    <t>Ác palmítico</t>
  </si>
  <si>
    <t>Ác. margárico</t>
  </si>
  <si>
    <t>Ác. esteárico</t>
  </si>
  <si>
    <t>Ác. araquídico</t>
  </si>
  <si>
    <t>Ác. behénico</t>
  </si>
  <si>
    <t>Ác. lauroleico</t>
  </si>
  <si>
    <t>Ác. miristoleico</t>
  </si>
  <si>
    <t>Ác. pentadecenoico</t>
  </si>
  <si>
    <t>Ác. palmitoleico</t>
  </si>
  <si>
    <t>Ác. heptadecenoico</t>
  </si>
  <si>
    <t>Ác. octadecaenoico</t>
  </si>
  <si>
    <t>Ác. vaccénico</t>
  </si>
  <si>
    <t>Ác. oleico</t>
  </si>
  <si>
    <t>Ác. gadoleico</t>
  </si>
  <si>
    <t>Ác. cetoleico</t>
  </si>
  <si>
    <t>Ác. tricosenoico</t>
  </si>
  <si>
    <t>Ác. nervónico</t>
  </si>
  <si>
    <t>Ác. linoleico</t>
  </si>
  <si>
    <t>Ác. octade- cadienoico</t>
  </si>
  <si>
    <t>Ác.
cis-linoleico</t>
  </si>
  <si>
    <t>Ác. eicosa- dienoico</t>
  </si>
  <si>
    <t>Ác. cis-eico- sadienoico</t>
  </si>
  <si>
    <t>Ác. docosa- dienoico</t>
  </si>
  <si>
    <t>Ác. octadeca- trienoico</t>
  </si>
  <si>
    <t>Ác. linolénico</t>
  </si>
  <si>
    <t>Ác.
γ-linolénico</t>
  </si>
  <si>
    <t>Ác. eicosa- trienoico</t>
  </si>
  <si>
    <t>Ác. eicosatrie- noico (ω-3)</t>
  </si>
  <si>
    <t>Ác. eicosatrie- noico (ω-6)</t>
  </si>
  <si>
    <t>Ác. docosa- trienoico</t>
  </si>
  <si>
    <t>Ác. estearidónico</t>
  </si>
  <si>
    <t>Ác. estearidó- nico (ω-3)</t>
  </si>
  <si>
    <t>Ác. araquidónico</t>
  </si>
  <si>
    <t>Ác. eicosate- traenoico</t>
  </si>
  <si>
    <t>Ác. ara- quidónico (ω-6)</t>
  </si>
  <si>
    <t>Ác. docosa- tetraenoico</t>
  </si>
  <si>
    <t>Ác. eicosapen- taenoico</t>
  </si>
  <si>
    <t>Ác. eicosa- pentaenoico (ω-3)</t>
  </si>
  <si>
    <t>Ác. clupanodónico</t>
  </si>
  <si>
    <t>Ác. doco- sapentae- noico</t>
  </si>
  <si>
    <t>Ác. doco- sahexaenoico</t>
  </si>
  <si>
    <t>Ác. elaídico</t>
  </si>
  <si>
    <t>Ác. trans- octadecadie- noico</t>
  </si>
  <si>
    <t>Ác. trans
-octadeca- trienoico</t>
  </si>
  <si>
    <t>E. Pescados  y mariscos</t>
  </si>
  <si>
    <t>0,4</t>
  </si>
  <si>
    <t>2,4</t>
  </si>
  <si>
    <t>0,0</t>
  </si>
  <si>
    <t>1,3</t>
  </si>
  <si>
    <t>1,7</t>
  </si>
  <si>
    <t>0,1</t>
  </si>
  <si>
    <t>0,9</t>
  </si>
  <si>
    <t>0,3</t>
  </si>
  <si>
    <t>0,04</t>
  </si>
  <si>
    <t>0,02</t>
  </si>
  <si>
    <t>1,5</t>
  </si>
  <si>
    <t>0,12</t>
  </si>
  <si>
    <t>0,07</t>
  </si>
  <si>
    <t>0,7</t>
  </si>
  <si>
    <t>1,6</t>
  </si>
  <si>
    <t>0,2</t>
  </si>
  <si>
    <t>0,8</t>
  </si>
  <si>
    <t>0,6</t>
  </si>
  <si>
    <t>3,1</t>
  </si>
  <si>
    <t>0,80</t>
  </si>
  <si>
    <t>0,03</t>
  </si>
  <si>
    <t>1,2</t>
  </si>
  <si>
    <t>0,5</t>
  </si>
  <si>
    <t>A4</t>
  </si>
  <si>
    <t>A. Cereales y derivados</t>
  </si>
  <si>
    <t>12,3</t>
  </si>
  <si>
    <t>6,7</t>
  </si>
  <si>
    <t>79,8</t>
  </si>
  <si>
    <t>17,29</t>
  </si>
  <si>
    <t>0,83</t>
  </si>
  <si>
    <t>1,86</t>
  </si>
  <si>
    <t>52,4</t>
  </si>
  <si>
    <t>2,0</t>
  </si>
  <si>
    <t>0,25</t>
  </si>
  <si>
    <t>C. Frutas y derivados</t>
  </si>
  <si>
    <t>D</t>
  </si>
  <si>
    <t>D. Grasas y aceites</t>
  </si>
  <si>
    <t>100,0</t>
  </si>
  <si>
    <t>Total</t>
  </si>
  <si>
    <t>Requerimiento</t>
  </si>
  <si>
    <t>Adecuación</t>
  </si>
  <si>
    <t xml:space="preserve">NOMBRE PREPARACIÓN </t>
  </si>
  <si>
    <t>3,5</t>
  </si>
  <si>
    <t>K. Productos azucarados</t>
  </si>
  <si>
    <t>2,6</t>
  </si>
  <si>
    <t>0,26</t>
  </si>
  <si>
    <t>0,30</t>
  </si>
  <si>
    <t>1,8</t>
  </si>
  <si>
    <t>K39</t>
  </si>
  <si>
    <t>Chocolate, con azúcar</t>
  </si>
  <si>
    <t>3,7</t>
  </si>
  <si>
    <t>16,6</t>
  </si>
  <si>
    <t>75,5</t>
  </si>
  <si>
    <t>K4</t>
  </si>
  <si>
    <t>Azúcar, blanco</t>
  </si>
  <si>
    <t>99,3</t>
  </si>
  <si>
    <t>0,00</t>
  </si>
  <si>
    <t>G. Leche y derivados</t>
  </si>
  <si>
    <t>Leche de vaca, entera, en polvo</t>
  </si>
  <si>
    <t>26,2</t>
  </si>
  <si>
    <t>37,5</t>
  </si>
  <si>
    <t>5,1</t>
  </si>
  <si>
    <t>1,42</t>
  </si>
  <si>
    <t>A</t>
  </si>
  <si>
    <t>Galleta, de soda</t>
  </si>
  <si>
    <t>9,6</t>
  </si>
  <si>
    <t>7,0</t>
  </si>
  <si>
    <t>77,7</t>
  </si>
  <si>
    <t>6,5</t>
  </si>
  <si>
    <t>K63</t>
  </si>
  <si>
    <t>Mermelada</t>
  </si>
  <si>
    <t>28,0</t>
  </si>
  <si>
    <t>70,2</t>
  </si>
  <si>
    <t>A482</t>
  </si>
  <si>
    <t>Pasta alimenticia de semolina</t>
  </si>
  <si>
    <t>14,5</t>
  </si>
  <si>
    <t>9,8</t>
  </si>
  <si>
    <t>74,5</t>
  </si>
  <si>
    <t>0,13</t>
  </si>
  <si>
    <t>E21</t>
  </si>
  <si>
    <t>Atún, enlatado con aceite</t>
  </si>
  <si>
    <t>58,8</t>
  </si>
  <si>
    <t>18,1</t>
  </si>
  <si>
    <t>19,6</t>
  </si>
  <si>
    <t>0,05</t>
  </si>
  <si>
    <t>12,4</t>
  </si>
  <si>
    <t>H75</t>
  </si>
  <si>
    <t>Limón, pulpa</t>
  </si>
  <si>
    <t>89,7</t>
  </si>
  <si>
    <t>9,3</t>
  </si>
  <si>
    <t>Harina de trigo</t>
  </si>
  <si>
    <t>72,9</t>
  </si>
  <si>
    <t>2,9</t>
  </si>
  <si>
    <t>Avena en hojuelas</t>
  </si>
  <si>
    <t>10,0</t>
  </si>
  <si>
    <t>12,6</t>
  </si>
  <si>
    <t>5,7</t>
  </si>
  <si>
    <t>60,4</t>
  </si>
  <si>
    <t>3,4</t>
  </si>
  <si>
    <t>0,51</t>
  </si>
  <si>
    <t>B701</t>
  </si>
  <si>
    <t>T. Leguminosas  y derivados</t>
  </si>
  <si>
    <t>Lenteja</t>
  </si>
  <si>
    <t>23,5</t>
  </si>
  <si>
    <t>56,5</t>
  </si>
  <si>
    <t>9,5</t>
  </si>
  <si>
    <t>0,50</t>
  </si>
  <si>
    <t>0,18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</si>
</sst>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26"/>
      <name val="Calibri"/>
      <family val="2"/>
      <scheme val="minor"/>
    </font>
    <font>
      <sz val="8"/>
      <color indexed="26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59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12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theme="4" tint="0.79998168889431442"/>
        <bgColor indexed="1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horizontal="center" vertical="top"/>
    </xf>
    <xf numFmtId="0" fontId="7" fillId="3" borderId="1" xfId="1" applyFont="1" applyFill="1" applyBorder="1" applyAlignment="1">
      <alignment horizontal="left" vertical="top"/>
    </xf>
    <xf numFmtId="0" fontId="8" fillId="3" borderId="1" xfId="1" applyFont="1" applyFill="1" applyBorder="1" applyAlignment="1">
      <alignment horizontal="center" vertical="top"/>
    </xf>
    <xf numFmtId="0" fontId="7" fillId="3" borderId="2" xfId="1" applyFont="1" applyFill="1" applyBorder="1" applyAlignment="1">
      <alignment horizontal="center" vertical="top"/>
    </xf>
    <xf numFmtId="0" fontId="8" fillId="3" borderId="2" xfId="1" applyFont="1" applyFill="1" applyBorder="1" applyAlignment="1">
      <alignment horizontal="center" vertical="top"/>
    </xf>
    <xf numFmtId="0" fontId="7" fillId="3" borderId="6" xfId="1" applyFont="1" applyFill="1" applyBorder="1" applyAlignment="1">
      <alignment horizontal="center" vertical="top"/>
    </xf>
    <xf numFmtId="0" fontId="8" fillId="3" borderId="6" xfId="1" applyFont="1" applyFill="1" applyBorder="1" applyAlignment="1">
      <alignment horizontal="center" vertical="top"/>
    </xf>
    <xf numFmtId="0" fontId="8" fillId="3" borderId="0" xfId="1" applyFont="1" applyFill="1"/>
    <xf numFmtId="164" fontId="9" fillId="3" borderId="5" xfId="1" applyNumberFormat="1" applyFont="1" applyFill="1" applyBorder="1" applyAlignment="1">
      <alignment horizontal="center" vertical="top" wrapText="1"/>
    </xf>
    <xf numFmtId="164" fontId="9" fillId="3" borderId="5" xfId="1" applyNumberFormat="1" applyFont="1" applyFill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164" fontId="9" fillId="3" borderId="5" xfId="1" applyNumberFormat="1" applyFont="1" applyFill="1" applyBorder="1" applyAlignment="1">
      <alignment horizontal="right" vertical="top" wrapText="1"/>
    </xf>
    <xf numFmtId="164" fontId="9" fillId="3" borderId="5" xfId="1" applyNumberFormat="1" applyFont="1" applyFill="1" applyBorder="1" applyAlignment="1">
      <alignment horizontal="left" vertical="top" wrapText="1" indent="1"/>
    </xf>
    <xf numFmtId="164" fontId="9" fillId="3" borderId="5" xfId="1" applyNumberFormat="1" applyFont="1" applyFill="1" applyBorder="1" applyAlignment="1">
      <alignment horizontal="right" vertical="top" wrapText="1" indent="1"/>
    </xf>
    <xf numFmtId="0" fontId="7" fillId="4" borderId="2" xfId="1" applyFont="1" applyFill="1" applyBorder="1" applyAlignment="1">
      <alignment horizontal="center" vertical="top"/>
    </xf>
    <xf numFmtId="0" fontId="7" fillId="4" borderId="1" xfId="1" applyFont="1" applyFill="1" applyBorder="1" applyAlignment="1">
      <alignment horizontal="center" vertical="top"/>
    </xf>
    <xf numFmtId="0" fontId="7" fillId="4" borderId="1" xfId="1" applyFont="1" applyFill="1" applyBorder="1" applyAlignment="1">
      <alignment horizontal="left" vertical="top"/>
    </xf>
    <xf numFmtId="0" fontId="8" fillId="4" borderId="1" xfId="1" applyFont="1" applyFill="1" applyBorder="1" applyAlignment="1">
      <alignment horizontal="center" vertical="top"/>
    </xf>
    <xf numFmtId="0" fontId="8" fillId="4" borderId="2" xfId="1" applyFont="1" applyFill="1" applyBorder="1" applyAlignment="1">
      <alignment horizontal="center" vertical="top"/>
    </xf>
    <xf numFmtId="0" fontId="8" fillId="4" borderId="0" xfId="1" applyFont="1" applyFill="1" applyAlignment="1">
      <alignment horizontal="left" vertical="top" wrapText="1"/>
    </xf>
    <xf numFmtId="164" fontId="9" fillId="4" borderId="0" xfId="1" applyNumberFormat="1" applyFont="1" applyFill="1" applyAlignment="1">
      <alignment horizontal="center" vertical="top" wrapText="1"/>
    </xf>
    <xf numFmtId="164" fontId="9" fillId="4" borderId="0" xfId="1" applyNumberFormat="1" applyFont="1" applyFill="1" applyAlignment="1">
      <alignment horizontal="left" vertical="top" wrapText="1"/>
    </xf>
    <xf numFmtId="164" fontId="9" fillId="4" borderId="0" xfId="1" applyNumberFormat="1" applyFont="1" applyFill="1" applyAlignment="1">
      <alignment horizontal="right" vertical="top" wrapText="1"/>
    </xf>
    <xf numFmtId="0" fontId="8" fillId="4" borderId="0" xfId="1" applyFont="1" applyFill="1"/>
    <xf numFmtId="0" fontId="10" fillId="4" borderId="0" xfId="0" applyFont="1" applyFill="1"/>
    <xf numFmtId="164" fontId="9" fillId="3" borderId="0" xfId="1" applyNumberFormat="1" applyFont="1" applyFill="1" applyAlignment="1">
      <alignment horizontal="center" vertical="top" wrapText="1"/>
    </xf>
    <xf numFmtId="164" fontId="9" fillId="3" borderId="0" xfId="1" applyNumberFormat="1" applyFont="1" applyFill="1" applyAlignment="1">
      <alignment horizontal="left" vertical="top" wrapText="1" indent="1"/>
    </xf>
    <xf numFmtId="0" fontId="8" fillId="3" borderId="0" xfId="1" applyFont="1" applyFill="1" applyAlignment="1">
      <alignment horizontal="left" vertical="top" wrapText="1"/>
    </xf>
    <xf numFmtId="164" fontId="9" fillId="3" borderId="0" xfId="1" applyNumberFormat="1" applyFont="1" applyFill="1" applyAlignment="1">
      <alignment horizontal="left" vertical="top" wrapText="1"/>
    </xf>
    <xf numFmtId="164" fontId="9" fillId="3" borderId="0" xfId="1" applyNumberFormat="1" applyFont="1" applyFill="1" applyAlignment="1">
      <alignment horizontal="right" vertical="top" wrapText="1"/>
    </xf>
    <xf numFmtId="164" fontId="9" fillId="4" borderId="5" xfId="1" applyNumberFormat="1" applyFont="1" applyFill="1" applyBorder="1" applyAlignment="1">
      <alignment horizontal="left" vertical="top" wrapText="1"/>
    </xf>
    <xf numFmtId="164" fontId="9" fillId="4" borderId="5" xfId="1" applyNumberFormat="1" applyFont="1" applyFill="1" applyBorder="1" applyAlignment="1">
      <alignment horizontal="center" vertical="top" wrapText="1"/>
    </xf>
    <xf numFmtId="164" fontId="9" fillId="4" borderId="5" xfId="1" applyNumberFormat="1" applyFont="1" applyFill="1" applyBorder="1" applyAlignment="1">
      <alignment horizontal="right" vertical="top" wrapText="1"/>
    </xf>
    <xf numFmtId="0" fontId="8" fillId="4" borderId="5" xfId="1" applyFont="1" applyFill="1" applyBorder="1" applyAlignment="1">
      <alignment horizontal="left" vertical="top" wrapText="1"/>
    </xf>
    <xf numFmtId="164" fontId="9" fillId="4" borderId="5" xfId="1" applyNumberFormat="1" applyFont="1" applyFill="1" applyBorder="1" applyAlignment="1">
      <alignment horizontal="left" vertical="top" wrapText="1" indent="1"/>
    </xf>
    <xf numFmtId="164" fontId="9" fillId="4" borderId="5" xfId="1" applyNumberFormat="1" applyFont="1" applyFill="1" applyBorder="1" applyAlignment="1">
      <alignment horizontal="right" vertical="top" wrapText="1" indent="1"/>
    </xf>
    <xf numFmtId="0" fontId="8" fillId="3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164" fontId="3" fillId="7" borderId="0" xfId="0" applyNumberFormat="1" applyFont="1" applyFill="1"/>
    <xf numFmtId="0" fontId="3" fillId="10" borderId="0" xfId="0" applyFont="1" applyFill="1"/>
    <xf numFmtId="164" fontId="3" fillId="10" borderId="0" xfId="0" applyNumberFormat="1" applyFont="1" applyFill="1"/>
    <xf numFmtId="164" fontId="3" fillId="8" borderId="0" xfId="0" applyNumberFormat="1" applyFont="1" applyFill="1"/>
    <xf numFmtId="164" fontId="3" fillId="9" borderId="0" xfId="0" applyNumberFormat="1" applyFont="1" applyFill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102" zoomScaleNormal="100" workbookViewId="0"/>
  </sheetViews>
  <sheetFormatPr baseColWidth="10" defaultRowHeight="15" x14ac:dyDescent="0.25"/>
  <cols>
    <col min="1" max="1" width="22.42578125" bestFit="1" customWidth="1"/>
    <col min="2" max="2" width="6.28515625" bestFit="1" customWidth="1"/>
    <col min="3" max="3" width="5.28515625" bestFit="1" customWidth="1"/>
    <col min="4" max="4" width="38.5703125" customWidth="1"/>
    <col min="5" max="5" width="11.140625" bestFit="1" customWidth="1"/>
    <col min="6" max="8" width="8.85546875" customWidth="1"/>
    <col min="9" max="9" width="10.28515625" customWidth="1"/>
    <col min="10" max="16" width="8.85546875" customWidth="1"/>
  </cols>
  <sheetData>
    <row r="1" spans="1:16" ht="22.5" x14ac:dyDescent="0.25">
      <c r="A1" s="52" t="s">
        <v>135</v>
      </c>
      <c r="B1" s="52" t="s">
        <v>0</v>
      </c>
      <c r="C1" s="52" t="s">
        <v>1</v>
      </c>
      <c r="D1" s="52" t="s">
        <v>2</v>
      </c>
      <c r="E1" s="52" t="s">
        <v>3</v>
      </c>
      <c r="F1" s="51" t="s">
        <v>10</v>
      </c>
      <c r="G1" s="51" t="s">
        <v>13</v>
      </c>
      <c r="H1" s="51" t="s">
        <v>14</v>
      </c>
      <c r="I1" s="51" t="s">
        <v>15</v>
      </c>
      <c r="J1" s="51" t="s">
        <v>17</v>
      </c>
      <c r="K1" s="51" t="s">
        <v>18</v>
      </c>
      <c r="L1" s="51" t="s">
        <v>19</v>
      </c>
      <c r="M1" s="51" t="s">
        <v>21</v>
      </c>
      <c r="N1" s="51" t="s">
        <v>24</v>
      </c>
      <c r="O1" s="51" t="s">
        <v>28</v>
      </c>
      <c r="P1" s="51" t="s">
        <v>35</v>
      </c>
    </row>
    <row r="2" spans="1:16" ht="15" customHeight="1" x14ac:dyDescent="0.25">
      <c r="A2" s="8" t="s">
        <v>143</v>
      </c>
      <c r="B2" s="6">
        <v>698</v>
      </c>
      <c r="C2" s="5">
        <v>2015</v>
      </c>
      <c r="D2" s="8" t="s">
        <v>143</v>
      </c>
      <c r="E2" s="53">
        <v>15</v>
      </c>
      <c r="F2" s="53">
        <f t="shared" ref="F2:F14" si="0">IFERROR((VLOOKUP($B2,Base_Alimentos,5,FALSE))*($E2/100),0)</f>
        <v>69.899999999999991</v>
      </c>
      <c r="G2" s="53">
        <f t="shared" ref="G2:G14" si="1">IFERROR((VLOOKUP($B2,Base_Alimentos,8,FALSE))*($E2/100),0)</f>
        <v>0.55500000000000005</v>
      </c>
      <c r="H2" s="53">
        <f t="shared" ref="H2:H14" si="2">IFERROR((VLOOKUP($B2,Base_Alimentos,9,FALSE))*($E2/100),0)</f>
        <v>2.4900000000000002</v>
      </c>
      <c r="I2" s="53">
        <f t="shared" ref="I2:I14" si="3">IFERROR((VLOOKUP($B2,Base_Alimentos,10,FALSE))*($E2/100),0)</f>
        <v>11.324999999999999</v>
      </c>
      <c r="J2" s="53">
        <f t="shared" ref="J2:J14" si="4">IFERROR((VLOOKUP($B2,Base_Alimentos,12,FALSE))*($E2/100),0)</f>
        <v>0</v>
      </c>
      <c r="K2" s="53">
        <f t="shared" ref="K2:K14" si="5">IFERROR((VLOOKUP($B2,Base_Alimentos,13,FALSE))*($E2/100),0)</f>
        <v>5.3999999999999995</v>
      </c>
      <c r="L2" s="53">
        <f t="shared" ref="L2:L14" si="6">IFERROR((VLOOKUP($B2,Base_Alimentos,14,FALSE))*($E2/100),0)</f>
        <v>0.52500000000000002</v>
      </c>
      <c r="M2" s="53">
        <f t="shared" ref="M2:M14" si="7">IFERROR((VLOOKUP($B2,Base_Alimentos,16,FALSE))*($E2/100),0)</f>
        <v>19.8</v>
      </c>
      <c r="N2" s="53">
        <f t="shared" ref="N2:N14" si="8">IFERROR((VLOOKUP($B2,Base_Alimentos,19,FALSE))*($E2/100),0)</f>
        <v>0.18</v>
      </c>
      <c r="O2" s="53">
        <f t="shared" ref="O2:O14" si="9">IFERROR((VLOOKUP($B2,Base_Alimentos,23,FALSE))*($E2/100),0)</f>
        <v>0.3</v>
      </c>
      <c r="P2" s="53">
        <f t="shared" ref="P2:P14" si="10">IFERROR((VLOOKUP($B2,Base_Alimentos,30,FALSE))*($E2/100),0)</f>
        <v>0</v>
      </c>
    </row>
    <row r="3" spans="1:16" ht="15" customHeight="1" x14ac:dyDescent="0.25">
      <c r="A3" s="8" t="s">
        <v>148</v>
      </c>
      <c r="B3" s="10">
        <v>688</v>
      </c>
      <c r="C3" s="5">
        <v>2015</v>
      </c>
      <c r="D3" s="8" t="s">
        <v>148</v>
      </c>
      <c r="E3" s="53">
        <v>20</v>
      </c>
      <c r="F3" s="53">
        <f t="shared" si="0"/>
        <v>79.400000000000006</v>
      </c>
      <c r="G3" s="53">
        <f t="shared" si="1"/>
        <v>0</v>
      </c>
      <c r="H3" s="53">
        <f t="shared" si="2"/>
        <v>0</v>
      </c>
      <c r="I3" s="53">
        <f t="shared" si="3"/>
        <v>19.86</v>
      </c>
      <c r="J3" s="53">
        <f t="shared" si="4"/>
        <v>0</v>
      </c>
      <c r="K3" s="53">
        <f t="shared" si="5"/>
        <v>0</v>
      </c>
      <c r="L3" s="53">
        <f t="shared" si="6"/>
        <v>2.0000000000000004E-2</v>
      </c>
      <c r="M3" s="53">
        <f t="shared" si="7"/>
        <v>0</v>
      </c>
      <c r="N3" s="53">
        <f t="shared" si="8"/>
        <v>0</v>
      </c>
      <c r="O3" s="53">
        <f t="shared" si="9"/>
        <v>0</v>
      </c>
      <c r="P3" s="53">
        <f t="shared" si="10"/>
        <v>0</v>
      </c>
    </row>
    <row r="4" spans="1:16" ht="15" customHeight="1" x14ac:dyDescent="0.25">
      <c r="A4" s="8" t="s">
        <v>152</v>
      </c>
      <c r="B4" s="10">
        <v>631</v>
      </c>
      <c r="C4" s="5">
        <v>2015</v>
      </c>
      <c r="D4" s="8" t="s">
        <v>152</v>
      </c>
      <c r="E4" s="53">
        <v>20</v>
      </c>
      <c r="F4" s="53">
        <f t="shared" si="0"/>
        <v>52</v>
      </c>
      <c r="G4" s="53">
        <f t="shared" si="1"/>
        <v>5.24</v>
      </c>
      <c r="H4" s="53">
        <f t="shared" si="2"/>
        <v>0.12</v>
      </c>
      <c r="I4" s="53">
        <f t="shared" si="3"/>
        <v>7.5</v>
      </c>
      <c r="J4" s="53">
        <f t="shared" si="4"/>
        <v>0</v>
      </c>
      <c r="K4" s="53">
        <f t="shared" si="5"/>
        <v>188</v>
      </c>
      <c r="L4" s="53">
        <f t="shared" si="6"/>
        <v>0.16000000000000003</v>
      </c>
      <c r="M4" s="53">
        <f t="shared" si="7"/>
        <v>0</v>
      </c>
      <c r="N4" s="53">
        <f t="shared" si="8"/>
        <v>0</v>
      </c>
      <c r="O4" s="53">
        <f t="shared" si="9"/>
        <v>57.6</v>
      </c>
      <c r="P4" s="53">
        <f t="shared" si="10"/>
        <v>0.8</v>
      </c>
    </row>
    <row r="5" spans="1:16" ht="15" customHeight="1" x14ac:dyDescent="0.25">
      <c r="A5" s="23" t="s">
        <v>158</v>
      </c>
      <c r="B5" s="21">
        <v>32</v>
      </c>
      <c r="C5" s="5">
        <v>2015</v>
      </c>
      <c r="D5" s="23" t="s">
        <v>158</v>
      </c>
      <c r="E5" s="53">
        <v>30</v>
      </c>
      <c r="F5" s="53">
        <f t="shared" si="0"/>
        <v>123.6</v>
      </c>
      <c r="G5" s="53">
        <f t="shared" si="1"/>
        <v>2.88</v>
      </c>
      <c r="H5" s="53">
        <f t="shared" si="2"/>
        <v>2.1</v>
      </c>
      <c r="I5" s="53">
        <f t="shared" si="3"/>
        <v>23.31</v>
      </c>
      <c r="J5" s="53">
        <f t="shared" si="4"/>
        <v>0</v>
      </c>
      <c r="K5" s="53">
        <f t="shared" si="5"/>
        <v>11.4</v>
      </c>
      <c r="L5" s="53">
        <f t="shared" si="6"/>
        <v>1.95</v>
      </c>
      <c r="M5" s="53">
        <f t="shared" si="7"/>
        <v>43.5</v>
      </c>
      <c r="N5" s="53">
        <f t="shared" si="8"/>
        <v>0.21</v>
      </c>
      <c r="O5" s="53">
        <f t="shared" si="9"/>
        <v>0</v>
      </c>
      <c r="P5" s="53">
        <f t="shared" si="10"/>
        <v>0</v>
      </c>
    </row>
    <row r="6" spans="1:16" ht="15" customHeight="1" x14ac:dyDescent="0.25">
      <c r="A6" s="23" t="s">
        <v>164</v>
      </c>
      <c r="B6" s="21">
        <v>716</v>
      </c>
      <c r="C6" s="5">
        <v>2015</v>
      </c>
      <c r="D6" s="23" t="s">
        <v>164</v>
      </c>
      <c r="E6" s="53">
        <v>30</v>
      </c>
      <c r="F6" s="53">
        <f t="shared" si="0"/>
        <v>85.8</v>
      </c>
      <c r="G6" s="53">
        <f t="shared" si="1"/>
        <v>0.15</v>
      </c>
      <c r="H6" s="53">
        <f t="shared" si="2"/>
        <v>0.09</v>
      </c>
      <c r="I6" s="53">
        <f t="shared" si="3"/>
        <v>21.06</v>
      </c>
      <c r="J6" s="53">
        <f t="shared" si="4"/>
        <v>0</v>
      </c>
      <c r="K6" s="53">
        <f t="shared" si="5"/>
        <v>3.5999999999999996</v>
      </c>
      <c r="L6" s="53">
        <f t="shared" si="6"/>
        <v>0.09</v>
      </c>
      <c r="M6" s="53">
        <f t="shared" si="7"/>
        <v>3.5999999999999996</v>
      </c>
      <c r="N6" s="53">
        <f t="shared" si="8"/>
        <v>0</v>
      </c>
      <c r="O6" s="53">
        <f t="shared" si="9"/>
        <v>0</v>
      </c>
      <c r="P6" s="53">
        <f t="shared" si="10"/>
        <v>0</v>
      </c>
    </row>
    <row r="7" spans="1:16" ht="15" customHeight="1" x14ac:dyDescent="0.25">
      <c r="A7" s="8" t="s">
        <v>168</v>
      </c>
      <c r="B7" s="10">
        <v>92</v>
      </c>
      <c r="C7" s="5">
        <v>2015</v>
      </c>
      <c r="D7" s="8" t="s">
        <v>168</v>
      </c>
      <c r="E7" s="53">
        <v>20</v>
      </c>
      <c r="F7" s="53">
        <f t="shared" si="0"/>
        <v>68.2</v>
      </c>
      <c r="G7" s="53">
        <f t="shared" si="1"/>
        <v>1.9600000000000002</v>
      </c>
      <c r="H7" s="53">
        <f t="shared" si="2"/>
        <v>8.0000000000000016E-2</v>
      </c>
      <c r="I7" s="53">
        <f t="shared" si="3"/>
        <v>14.9</v>
      </c>
      <c r="J7" s="53">
        <f t="shared" si="4"/>
        <v>0</v>
      </c>
      <c r="K7" s="53">
        <f t="shared" si="5"/>
        <v>5</v>
      </c>
      <c r="L7" s="53">
        <f t="shared" si="6"/>
        <v>0.7400000000000001</v>
      </c>
      <c r="M7" s="53">
        <f t="shared" si="7"/>
        <v>24</v>
      </c>
      <c r="N7" s="53">
        <f t="shared" si="8"/>
        <v>0</v>
      </c>
      <c r="O7" s="53">
        <f t="shared" si="9"/>
        <v>0</v>
      </c>
      <c r="P7" s="53">
        <f t="shared" si="10"/>
        <v>0</v>
      </c>
    </row>
    <row r="8" spans="1:16" ht="15" customHeight="1" x14ac:dyDescent="0.25">
      <c r="A8" s="8" t="s">
        <v>4</v>
      </c>
      <c r="B8" s="10">
        <v>11</v>
      </c>
      <c r="C8" s="5">
        <v>2015</v>
      </c>
      <c r="D8" s="8" t="s">
        <v>4</v>
      </c>
      <c r="E8" s="53">
        <v>20</v>
      </c>
      <c r="F8" s="53">
        <f t="shared" si="0"/>
        <v>69.8</v>
      </c>
      <c r="G8" s="53">
        <f t="shared" si="1"/>
        <v>1.34</v>
      </c>
      <c r="H8" s="53">
        <f t="shared" si="2"/>
        <v>8.0000000000000016E-2</v>
      </c>
      <c r="I8" s="53">
        <f t="shared" si="3"/>
        <v>15.96</v>
      </c>
      <c r="J8" s="53">
        <f t="shared" si="4"/>
        <v>0</v>
      </c>
      <c r="K8" s="53">
        <f t="shared" si="5"/>
        <v>2.6</v>
      </c>
      <c r="L8" s="53">
        <f t="shared" si="6"/>
        <v>0.16000000000000003</v>
      </c>
      <c r="M8" s="53">
        <f t="shared" si="7"/>
        <v>28</v>
      </c>
      <c r="N8" s="53">
        <f t="shared" si="8"/>
        <v>0.37200000000000005</v>
      </c>
      <c r="O8" s="53">
        <f t="shared" si="9"/>
        <v>0</v>
      </c>
      <c r="P8" s="53">
        <f t="shared" si="10"/>
        <v>0</v>
      </c>
    </row>
    <row r="9" spans="1:16" ht="15" customHeight="1" x14ac:dyDescent="0.25">
      <c r="A9" s="23" t="s">
        <v>5</v>
      </c>
      <c r="B9" s="21">
        <v>378</v>
      </c>
      <c r="C9" s="5">
        <v>2015</v>
      </c>
      <c r="D9" s="23" t="s">
        <v>5</v>
      </c>
      <c r="E9" s="53">
        <v>10</v>
      </c>
      <c r="F9" s="53">
        <f t="shared" si="0"/>
        <v>90</v>
      </c>
      <c r="G9" s="53">
        <f t="shared" si="1"/>
        <v>0</v>
      </c>
      <c r="H9" s="53">
        <f t="shared" si="2"/>
        <v>10</v>
      </c>
      <c r="I9" s="53">
        <f t="shared" si="3"/>
        <v>0</v>
      </c>
      <c r="J9" s="53">
        <f t="shared" si="4"/>
        <v>0</v>
      </c>
      <c r="K9" s="53">
        <f t="shared" si="5"/>
        <v>0</v>
      </c>
      <c r="L9" s="53">
        <f t="shared" si="6"/>
        <v>0</v>
      </c>
      <c r="M9" s="53">
        <f t="shared" si="7"/>
        <v>0</v>
      </c>
      <c r="N9" s="53">
        <f t="shared" si="8"/>
        <v>0</v>
      </c>
      <c r="O9" s="53">
        <f t="shared" si="9"/>
        <v>0</v>
      </c>
      <c r="P9" s="53">
        <f t="shared" si="10"/>
        <v>0</v>
      </c>
    </row>
    <row r="10" spans="1:16" ht="15" customHeight="1" x14ac:dyDescent="0.25">
      <c r="A10" s="23" t="s">
        <v>174</v>
      </c>
      <c r="B10" s="21">
        <v>396</v>
      </c>
      <c r="C10" s="5">
        <v>2015</v>
      </c>
      <c r="D10" s="23" t="s">
        <v>174</v>
      </c>
      <c r="E10" s="53">
        <v>12</v>
      </c>
      <c r="F10" s="53">
        <f t="shared" si="0"/>
        <v>30.84</v>
      </c>
      <c r="G10" s="53">
        <f t="shared" si="1"/>
        <v>2.1720000000000002</v>
      </c>
      <c r="H10" s="53">
        <f t="shared" si="2"/>
        <v>2.3519999999999999</v>
      </c>
      <c r="I10" s="53">
        <f t="shared" si="3"/>
        <v>0.216</v>
      </c>
      <c r="J10" s="53">
        <f t="shared" si="4"/>
        <v>0</v>
      </c>
      <c r="K10" s="53">
        <f t="shared" si="5"/>
        <v>0.96</v>
      </c>
      <c r="L10" s="53">
        <f t="shared" si="6"/>
        <v>0.108</v>
      </c>
      <c r="M10" s="53">
        <f t="shared" si="7"/>
        <v>20.759999999999998</v>
      </c>
      <c r="N10" s="53">
        <f t="shared" si="8"/>
        <v>8.3999999999999991E-2</v>
      </c>
      <c r="O10" s="53">
        <f t="shared" si="9"/>
        <v>15.36</v>
      </c>
      <c r="P10" s="53">
        <f t="shared" si="10"/>
        <v>0</v>
      </c>
    </row>
    <row r="11" spans="1:16" ht="15" customHeight="1" x14ac:dyDescent="0.25">
      <c r="A11" s="23" t="s">
        <v>181</v>
      </c>
      <c r="B11" s="21">
        <v>320</v>
      </c>
      <c r="C11" s="5">
        <v>2015</v>
      </c>
      <c r="D11" s="23" t="s">
        <v>181</v>
      </c>
      <c r="E11" s="53">
        <v>5</v>
      </c>
      <c r="F11" s="53">
        <f t="shared" si="0"/>
        <v>2.0500000000000003</v>
      </c>
      <c r="G11" s="53">
        <f t="shared" si="1"/>
        <v>1.4999999999999999E-2</v>
      </c>
      <c r="H11" s="53">
        <f t="shared" si="2"/>
        <v>1.4999999999999999E-2</v>
      </c>
      <c r="I11" s="53">
        <f t="shared" si="3"/>
        <v>0.46500000000000008</v>
      </c>
      <c r="J11" s="53">
        <f t="shared" si="4"/>
        <v>0</v>
      </c>
      <c r="K11" s="53">
        <f t="shared" si="5"/>
        <v>0</v>
      </c>
      <c r="L11" s="53">
        <f t="shared" si="6"/>
        <v>0</v>
      </c>
      <c r="M11" s="53">
        <f t="shared" si="7"/>
        <v>0</v>
      </c>
      <c r="N11" s="53">
        <f t="shared" si="8"/>
        <v>0</v>
      </c>
      <c r="O11" s="53">
        <f t="shared" si="9"/>
        <v>0</v>
      </c>
      <c r="P11" s="53">
        <f t="shared" si="10"/>
        <v>0</v>
      </c>
    </row>
    <row r="12" spans="1:16" ht="15" customHeight="1" x14ac:dyDescent="0.25">
      <c r="A12" s="8" t="s">
        <v>184</v>
      </c>
      <c r="B12" s="10">
        <v>47</v>
      </c>
      <c r="C12" s="5">
        <v>2015</v>
      </c>
      <c r="D12" s="8" t="s">
        <v>184</v>
      </c>
      <c r="E12" s="53">
        <v>15</v>
      </c>
      <c r="F12" s="53">
        <f t="shared" si="0"/>
        <v>52.199999999999996</v>
      </c>
      <c r="G12" s="53">
        <f t="shared" si="1"/>
        <v>1.8599999999999999</v>
      </c>
      <c r="H12" s="53">
        <f t="shared" si="2"/>
        <v>0.105</v>
      </c>
      <c r="I12" s="53">
        <f t="shared" si="3"/>
        <v>10.935</v>
      </c>
      <c r="J12" s="53">
        <f t="shared" si="4"/>
        <v>0</v>
      </c>
      <c r="K12" s="53">
        <f t="shared" si="5"/>
        <v>3.3</v>
      </c>
      <c r="L12" s="53">
        <f t="shared" si="6"/>
        <v>0.255</v>
      </c>
      <c r="M12" s="53">
        <f t="shared" si="7"/>
        <v>25.5</v>
      </c>
      <c r="N12" s="53">
        <f t="shared" si="8"/>
        <v>0.435</v>
      </c>
      <c r="O12" s="53">
        <f t="shared" si="9"/>
        <v>0</v>
      </c>
      <c r="P12" s="53">
        <f t="shared" si="10"/>
        <v>0</v>
      </c>
    </row>
    <row r="13" spans="1:16" ht="15" customHeight="1" x14ac:dyDescent="0.25">
      <c r="A13" s="8" t="s">
        <v>187</v>
      </c>
      <c r="B13" s="10">
        <v>14</v>
      </c>
      <c r="C13" s="5">
        <v>2015</v>
      </c>
      <c r="D13" s="8" t="s">
        <v>187</v>
      </c>
      <c r="E13" s="53">
        <v>5</v>
      </c>
      <c r="F13" s="53">
        <f t="shared" si="0"/>
        <v>17.150000000000002</v>
      </c>
      <c r="G13" s="53">
        <f t="shared" si="1"/>
        <v>0.63</v>
      </c>
      <c r="H13" s="53">
        <f t="shared" si="2"/>
        <v>0.28500000000000003</v>
      </c>
      <c r="I13" s="53">
        <f t="shared" si="3"/>
        <v>3.02</v>
      </c>
      <c r="J13" s="53">
        <f t="shared" si="4"/>
        <v>0.49000000000000005</v>
      </c>
      <c r="K13" s="53">
        <f t="shared" si="5"/>
        <v>4.3</v>
      </c>
      <c r="L13" s="53">
        <f t="shared" si="6"/>
        <v>0.18500000000000003</v>
      </c>
      <c r="M13" s="53">
        <f t="shared" si="7"/>
        <v>16</v>
      </c>
      <c r="N13" s="53">
        <f t="shared" si="8"/>
        <v>0.1</v>
      </c>
      <c r="O13" s="53">
        <f t="shared" si="9"/>
        <v>0</v>
      </c>
      <c r="P13" s="53">
        <f t="shared" si="10"/>
        <v>0</v>
      </c>
    </row>
    <row r="14" spans="1:16" ht="15" customHeight="1" x14ac:dyDescent="0.25">
      <c r="A14" s="8" t="s">
        <v>196</v>
      </c>
      <c r="B14" s="43">
        <v>958</v>
      </c>
      <c r="C14" s="5">
        <v>2015</v>
      </c>
      <c r="D14" s="8" t="s">
        <v>196</v>
      </c>
      <c r="E14" s="53">
        <v>6</v>
      </c>
      <c r="F14" s="53">
        <f t="shared" si="0"/>
        <v>19.5</v>
      </c>
      <c r="G14" s="53">
        <f t="shared" si="1"/>
        <v>1.41</v>
      </c>
      <c r="H14" s="53">
        <f t="shared" si="2"/>
        <v>3.5999999999999997E-2</v>
      </c>
      <c r="I14" s="53">
        <f t="shared" si="3"/>
        <v>3.3899999999999997</v>
      </c>
      <c r="J14" s="53">
        <f t="shared" si="4"/>
        <v>0</v>
      </c>
      <c r="K14" s="53">
        <f t="shared" si="5"/>
        <v>4.2</v>
      </c>
      <c r="L14" s="53">
        <f t="shared" si="6"/>
        <v>0.56999999999999995</v>
      </c>
      <c r="M14" s="53">
        <f t="shared" si="7"/>
        <v>22.2</v>
      </c>
      <c r="N14" s="53">
        <f t="shared" si="8"/>
        <v>0</v>
      </c>
      <c r="O14" s="53">
        <f t="shared" si="9"/>
        <v>0</v>
      </c>
      <c r="P14" s="53">
        <f t="shared" si="10"/>
        <v>0</v>
      </c>
    </row>
    <row r="15" spans="1:16" ht="15" customHeight="1" x14ac:dyDescent="0.25">
      <c r="A15" s="54"/>
      <c r="B15" s="5"/>
      <c r="C15" s="5"/>
      <c r="D15" s="53"/>
      <c r="E15" s="53" t="s">
        <v>132</v>
      </c>
      <c r="F15" s="55">
        <f t="shared" ref="F15:P15" si="11">SUM(F2:F14)</f>
        <v>760.43999999999994</v>
      </c>
      <c r="G15" s="55">
        <f t="shared" si="11"/>
        <v>18.212000000000003</v>
      </c>
      <c r="H15" s="55">
        <f t="shared" si="11"/>
        <v>17.753000000000004</v>
      </c>
      <c r="I15" s="55">
        <f t="shared" si="11"/>
        <v>131.941</v>
      </c>
      <c r="J15" s="55">
        <f t="shared" si="11"/>
        <v>0.49000000000000005</v>
      </c>
      <c r="K15" s="55">
        <f t="shared" si="11"/>
        <v>228.76000000000002</v>
      </c>
      <c r="L15" s="55">
        <f t="shared" si="11"/>
        <v>4.7630000000000008</v>
      </c>
      <c r="M15" s="55">
        <f t="shared" si="11"/>
        <v>203.35999999999999</v>
      </c>
      <c r="N15" s="55">
        <f t="shared" si="11"/>
        <v>1.381</v>
      </c>
      <c r="O15" s="55">
        <f t="shared" si="11"/>
        <v>73.259999999999991</v>
      </c>
      <c r="P15" s="55">
        <f t="shared" si="11"/>
        <v>0.8</v>
      </c>
    </row>
    <row r="16" spans="1:16" ht="15" customHeight="1" x14ac:dyDescent="0.25">
      <c r="A16" s="54"/>
      <c r="B16" s="5"/>
      <c r="C16" s="5"/>
      <c r="D16" s="53"/>
      <c r="E16" s="53" t="s">
        <v>133</v>
      </c>
      <c r="F16" s="56">
        <v>914</v>
      </c>
      <c r="G16" s="57">
        <v>33.6</v>
      </c>
      <c r="H16" s="57">
        <v>29.8</v>
      </c>
      <c r="I16" s="57">
        <v>127.6</v>
      </c>
      <c r="J16" s="56">
        <v>12.7</v>
      </c>
      <c r="K16" s="56">
        <v>611.20000000000005</v>
      </c>
      <c r="L16" s="56">
        <v>9.3000000000000007</v>
      </c>
      <c r="M16" s="56">
        <v>380</v>
      </c>
      <c r="N16" s="56">
        <v>3.7</v>
      </c>
      <c r="O16" s="56">
        <v>210</v>
      </c>
      <c r="P16" s="56">
        <v>13</v>
      </c>
    </row>
    <row r="17" spans="1:16" ht="15" customHeight="1" x14ac:dyDescent="0.25">
      <c r="A17" s="54"/>
      <c r="B17" s="5"/>
      <c r="C17" s="5"/>
      <c r="D17" s="53"/>
      <c r="E17" s="53" t="s">
        <v>134</v>
      </c>
      <c r="F17" s="58">
        <f>F15/F16*100</f>
        <v>83.19912472647701</v>
      </c>
      <c r="G17" s="58">
        <f t="shared" ref="G17:P17" si="12">G15/G16*100</f>
        <v>54.202380952380956</v>
      </c>
      <c r="H17" s="58">
        <f t="shared" si="12"/>
        <v>59.573825503355714</v>
      </c>
      <c r="I17" s="59">
        <f t="shared" si="12"/>
        <v>103.40203761755487</v>
      </c>
      <c r="J17" s="58">
        <f t="shared" si="12"/>
        <v>3.8582677165354338</v>
      </c>
      <c r="K17" s="58">
        <f t="shared" si="12"/>
        <v>37.428010471204189</v>
      </c>
      <c r="L17" s="58">
        <f t="shared" si="12"/>
        <v>51.215053763440864</v>
      </c>
      <c r="M17" s="58">
        <f t="shared" si="12"/>
        <v>53.515789473684208</v>
      </c>
      <c r="N17" s="58">
        <f t="shared" si="12"/>
        <v>37.324324324324323</v>
      </c>
      <c r="O17" s="58">
        <f t="shared" si="12"/>
        <v>34.885714285714279</v>
      </c>
      <c r="P17" s="58">
        <f t="shared" si="12"/>
        <v>6.1538461538461542</v>
      </c>
    </row>
    <row r="18" spans="1:16" x14ac:dyDescent="0.25">
      <c r="A18" s="5"/>
      <c r="B18" s="2"/>
      <c r="C18" s="2"/>
    </row>
    <row r="19" spans="1:16" ht="15" customHeight="1" x14ac:dyDescent="0.25">
      <c r="B19" s="2"/>
      <c r="C19" s="2"/>
    </row>
    <row r="20" spans="1:16" ht="15" customHeight="1" x14ac:dyDescent="0.25">
      <c r="A20" s="4"/>
      <c r="B20" s="2"/>
      <c r="C20" s="2"/>
    </row>
    <row r="21" spans="1:16" ht="15" customHeight="1" x14ac:dyDescent="0.25">
      <c r="A21" s="4"/>
      <c r="B21" s="2"/>
      <c r="C21" s="2"/>
    </row>
    <row r="22" spans="1:16" ht="15" customHeight="1" x14ac:dyDescent="0.25">
      <c r="A22" s="4"/>
      <c r="B22" s="2"/>
      <c r="C22" s="2"/>
    </row>
    <row r="23" spans="1:16" ht="15" customHeight="1" x14ac:dyDescent="0.25">
      <c r="A23" s="4"/>
    </row>
    <row r="24" spans="1:16" ht="15" customHeight="1" x14ac:dyDescent="0.25">
      <c r="A24" s="4"/>
      <c r="G24" s="3"/>
      <c r="H24" s="3"/>
      <c r="I24" s="3"/>
    </row>
    <row r="25" spans="1:16" ht="15" customHeight="1" x14ac:dyDescent="0.25">
      <c r="A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</sheetData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4"/>
  <sheetViews>
    <sheetView workbookViewId="0"/>
  </sheetViews>
  <sheetFormatPr baseColWidth="10" defaultRowHeight="15" x14ac:dyDescent="0.25"/>
  <cols>
    <col min="1" max="1" width="9.85546875" customWidth="1"/>
    <col min="2" max="2" width="8.42578125" customWidth="1"/>
    <col min="3" max="3" width="19.7109375" bestFit="1" customWidth="1"/>
    <col min="4" max="4" width="23.140625" customWidth="1"/>
    <col min="5" max="6" width="6.85546875" customWidth="1"/>
    <col min="7" max="7" width="8.85546875" customWidth="1"/>
    <col min="8" max="9" width="6.85546875" customWidth="1"/>
    <col min="10" max="10" width="10.28515625" customWidth="1"/>
    <col min="11" max="11" width="10.85546875" customWidth="1"/>
    <col min="12" max="12" width="9.5703125" customWidth="1"/>
    <col min="13" max="14" width="9.28515625" customWidth="1"/>
    <col min="15" max="19" width="8.28515625" customWidth="1"/>
    <col min="20" max="22" width="9.5703125" customWidth="1"/>
    <col min="23" max="36" width="10.85546875" customWidth="1"/>
    <col min="37" max="37" width="8.5703125" bestFit="1" customWidth="1"/>
    <col min="38" max="39" width="9.140625" bestFit="1" customWidth="1"/>
    <col min="40" max="40" width="8.28515625" bestFit="1" customWidth="1"/>
    <col min="41" max="41" width="8" bestFit="1" customWidth="1"/>
    <col min="42" max="42" width="9.28515625" bestFit="1" customWidth="1"/>
    <col min="43" max="43" width="11.85546875" customWidth="1"/>
    <col min="44" max="49" width="9" customWidth="1"/>
    <col min="50" max="84" width="10.85546875" customWidth="1"/>
    <col min="85" max="85" width="10" bestFit="1" customWidth="1"/>
    <col min="86" max="86" width="8.7109375" bestFit="1" customWidth="1"/>
    <col min="87" max="88" width="10.85546875" customWidth="1"/>
  </cols>
  <sheetData>
    <row r="1" spans="1:253" ht="33.75" x14ac:dyDescent="0.25">
      <c r="A1" s="44" t="s">
        <v>6</v>
      </c>
      <c r="B1" s="44" t="s">
        <v>7</v>
      </c>
      <c r="C1" s="44" t="s">
        <v>8</v>
      </c>
      <c r="D1" s="44" t="s">
        <v>9</v>
      </c>
      <c r="E1" s="44" t="s">
        <v>10</v>
      </c>
      <c r="F1" s="44" t="s">
        <v>11</v>
      </c>
      <c r="G1" s="44" t="s">
        <v>12</v>
      </c>
      <c r="H1" s="44" t="s">
        <v>13</v>
      </c>
      <c r="I1" s="44" t="s">
        <v>14</v>
      </c>
      <c r="J1" s="44" t="s">
        <v>15</v>
      </c>
      <c r="K1" s="44" t="s">
        <v>16</v>
      </c>
      <c r="L1" s="44" t="s">
        <v>17</v>
      </c>
      <c r="M1" s="45" t="s">
        <v>18</v>
      </c>
      <c r="N1" s="45" t="s">
        <v>19</v>
      </c>
      <c r="O1" s="45" t="s">
        <v>20</v>
      </c>
      <c r="P1" s="44" t="s">
        <v>21</v>
      </c>
      <c r="Q1" s="46" t="s">
        <v>22</v>
      </c>
      <c r="R1" s="45" t="s">
        <v>23</v>
      </c>
      <c r="S1" s="45" t="s">
        <v>24</v>
      </c>
      <c r="T1" s="44" t="s">
        <v>25</v>
      </c>
      <c r="U1" s="44" t="s">
        <v>26</v>
      </c>
      <c r="V1" s="44" t="s">
        <v>27</v>
      </c>
      <c r="W1" s="44" t="s">
        <v>28</v>
      </c>
      <c r="X1" s="47" t="s">
        <v>29</v>
      </c>
      <c r="Y1" s="47" t="s">
        <v>30</v>
      </c>
      <c r="Z1" s="47" t="s">
        <v>31</v>
      </c>
      <c r="AA1" s="47" t="s">
        <v>32</v>
      </c>
      <c r="AB1" s="47" t="s">
        <v>33</v>
      </c>
      <c r="AC1" s="47" t="s">
        <v>34</v>
      </c>
      <c r="AD1" s="47" t="s">
        <v>35</v>
      </c>
      <c r="AE1" s="47" t="s">
        <v>36</v>
      </c>
      <c r="AF1" s="48" t="s">
        <v>37</v>
      </c>
      <c r="AG1" s="48" t="s">
        <v>38</v>
      </c>
      <c r="AH1" s="49" t="s">
        <v>39</v>
      </c>
      <c r="AI1" s="48" t="s">
        <v>40</v>
      </c>
      <c r="AJ1" s="48" t="s">
        <v>41</v>
      </c>
      <c r="AK1" s="48" t="s">
        <v>42</v>
      </c>
      <c r="AL1" s="48" t="s">
        <v>43</v>
      </c>
      <c r="AM1" s="48" t="s">
        <v>44</v>
      </c>
      <c r="AN1" s="49" t="s">
        <v>45</v>
      </c>
      <c r="AO1" s="49" t="s">
        <v>46</v>
      </c>
      <c r="AP1" s="49" t="s">
        <v>47</v>
      </c>
      <c r="AQ1" s="49" t="s">
        <v>48</v>
      </c>
      <c r="AR1" s="49" t="s">
        <v>49</v>
      </c>
      <c r="AS1" s="49" t="s">
        <v>50</v>
      </c>
      <c r="AT1" s="49" t="s">
        <v>51</v>
      </c>
      <c r="AU1" s="49" t="s">
        <v>52</v>
      </c>
      <c r="AV1" s="48" t="s">
        <v>53</v>
      </c>
      <c r="AW1" s="49" t="s">
        <v>54</v>
      </c>
      <c r="AX1" s="48" t="s">
        <v>55</v>
      </c>
      <c r="AY1" s="48" t="s">
        <v>56</v>
      </c>
      <c r="AZ1" s="48" t="s">
        <v>57</v>
      </c>
      <c r="BA1" s="49" t="s">
        <v>58</v>
      </c>
      <c r="BB1" s="49" t="s">
        <v>59</v>
      </c>
      <c r="BC1" s="49" t="s">
        <v>60</v>
      </c>
      <c r="BD1" s="48" t="s">
        <v>61</v>
      </c>
      <c r="BE1" s="49" t="s">
        <v>62</v>
      </c>
      <c r="BF1" s="48" t="s">
        <v>63</v>
      </c>
      <c r="BG1" s="49" t="s">
        <v>64</v>
      </c>
      <c r="BH1" s="48" t="s">
        <v>65</v>
      </c>
      <c r="BI1" s="49" t="s">
        <v>66</v>
      </c>
      <c r="BJ1" s="49" t="s">
        <v>67</v>
      </c>
      <c r="BK1" s="50" t="s">
        <v>68</v>
      </c>
      <c r="BL1" s="48" t="s">
        <v>69</v>
      </c>
      <c r="BM1" s="48" t="s">
        <v>70</v>
      </c>
      <c r="BN1" s="48" t="s">
        <v>71</v>
      </c>
      <c r="BO1" s="48" t="s">
        <v>72</v>
      </c>
      <c r="BP1" s="49" t="s">
        <v>73</v>
      </c>
      <c r="BQ1" s="50" t="s">
        <v>74</v>
      </c>
      <c r="BR1" s="48" t="s">
        <v>75</v>
      </c>
      <c r="BS1" s="48" t="s">
        <v>76</v>
      </c>
      <c r="BT1" s="48" t="s">
        <v>77</v>
      </c>
      <c r="BU1" s="48" t="s">
        <v>78</v>
      </c>
      <c r="BV1" s="48" t="s">
        <v>79</v>
      </c>
      <c r="BW1" s="48" t="s">
        <v>80</v>
      </c>
      <c r="BX1" s="48" t="s">
        <v>81</v>
      </c>
      <c r="BY1" s="49" t="s">
        <v>82</v>
      </c>
      <c r="BZ1" s="50" t="s">
        <v>83</v>
      </c>
      <c r="CA1" s="48" t="s">
        <v>84</v>
      </c>
      <c r="CB1" s="49" t="s">
        <v>85</v>
      </c>
      <c r="CC1" s="50" t="s">
        <v>86</v>
      </c>
      <c r="CD1" s="49" t="s">
        <v>87</v>
      </c>
      <c r="CE1" s="50" t="s">
        <v>88</v>
      </c>
      <c r="CF1" s="48" t="s">
        <v>89</v>
      </c>
      <c r="CG1" s="48" t="s">
        <v>65</v>
      </c>
      <c r="CH1" s="49" t="s">
        <v>90</v>
      </c>
      <c r="CI1" s="50" t="s">
        <v>91</v>
      </c>
      <c r="CJ1" s="49" t="s">
        <v>92</v>
      </c>
    </row>
    <row r="2" spans="1:253" s="1" customFormat="1" ht="12.2" customHeight="1" x14ac:dyDescent="0.25">
      <c r="A2" s="6">
        <v>698</v>
      </c>
      <c r="B2" s="7" t="s">
        <v>142</v>
      </c>
      <c r="C2" s="8" t="s">
        <v>137</v>
      </c>
      <c r="D2" s="8" t="s">
        <v>143</v>
      </c>
      <c r="E2" s="7">
        <v>466</v>
      </c>
      <c r="F2" s="7">
        <v>1949</v>
      </c>
      <c r="G2" s="7" t="s">
        <v>112</v>
      </c>
      <c r="H2" s="7" t="s">
        <v>144</v>
      </c>
      <c r="I2" s="7" t="s">
        <v>145</v>
      </c>
      <c r="J2" s="7" t="s">
        <v>146</v>
      </c>
      <c r="K2" s="7" t="s">
        <v>115</v>
      </c>
      <c r="L2" s="9"/>
      <c r="M2" s="10">
        <v>36</v>
      </c>
      <c r="N2" s="10" t="s">
        <v>136</v>
      </c>
      <c r="O2" s="11"/>
      <c r="P2" s="10">
        <v>132</v>
      </c>
      <c r="Q2" s="11"/>
      <c r="R2" s="11"/>
      <c r="S2" s="10" t="s">
        <v>115</v>
      </c>
      <c r="T2" s="10" t="s">
        <v>96</v>
      </c>
      <c r="U2" s="10">
        <v>43</v>
      </c>
      <c r="V2" s="10">
        <v>278</v>
      </c>
      <c r="W2" s="10">
        <v>2</v>
      </c>
      <c r="X2" s="12" t="s">
        <v>140</v>
      </c>
      <c r="Y2" s="12" t="s">
        <v>113</v>
      </c>
      <c r="Z2" s="12" t="s">
        <v>109</v>
      </c>
      <c r="AA2" s="12" t="s">
        <v>127</v>
      </c>
      <c r="AB2" s="13"/>
      <c r="AC2" s="13"/>
      <c r="AD2" s="12">
        <v>0</v>
      </c>
      <c r="AE2" s="12">
        <v>1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</row>
    <row r="3" spans="1:253" s="1" customFormat="1" ht="12.2" customHeight="1" x14ac:dyDescent="0.25">
      <c r="A3" s="10">
        <v>688</v>
      </c>
      <c r="B3" s="7" t="s">
        <v>147</v>
      </c>
      <c r="C3" s="8" t="s">
        <v>137</v>
      </c>
      <c r="D3" s="8" t="s">
        <v>148</v>
      </c>
      <c r="E3" s="7">
        <v>397</v>
      </c>
      <c r="F3" s="7">
        <v>1663</v>
      </c>
      <c r="G3" s="7" t="s">
        <v>116</v>
      </c>
      <c r="H3" s="7" t="s">
        <v>96</v>
      </c>
      <c r="I3" s="7" t="s">
        <v>96</v>
      </c>
      <c r="J3" s="7" t="s">
        <v>149</v>
      </c>
      <c r="K3" s="7" t="s">
        <v>109</v>
      </c>
      <c r="L3" s="9"/>
      <c r="M3" s="10">
        <v>0</v>
      </c>
      <c r="N3" s="10" t="s">
        <v>99</v>
      </c>
      <c r="O3" s="11"/>
      <c r="P3" s="10">
        <v>0</v>
      </c>
      <c r="Q3" s="11"/>
      <c r="R3" s="11"/>
      <c r="S3" s="11"/>
      <c r="T3" s="11"/>
      <c r="U3" s="10">
        <v>29</v>
      </c>
      <c r="V3" s="10">
        <v>346</v>
      </c>
      <c r="W3" s="10"/>
      <c r="X3" s="10" t="s">
        <v>150</v>
      </c>
      <c r="Y3" s="10" t="s">
        <v>150</v>
      </c>
      <c r="Z3" s="10" t="s">
        <v>96</v>
      </c>
      <c r="AA3" s="11"/>
      <c r="AB3" s="11"/>
      <c r="AC3" s="11"/>
      <c r="AD3" s="10">
        <v>0</v>
      </c>
      <c r="AE3" s="11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</row>
    <row r="4" spans="1:253" s="1" customFormat="1" ht="12.2" customHeight="1" x14ac:dyDescent="0.25">
      <c r="A4" s="10">
        <v>631</v>
      </c>
      <c r="B4" s="9"/>
      <c r="C4" s="8" t="s">
        <v>151</v>
      </c>
      <c r="D4" s="8" t="s">
        <v>152</v>
      </c>
      <c r="E4" s="7">
        <v>260</v>
      </c>
      <c r="F4" s="7">
        <v>1087</v>
      </c>
      <c r="G4" s="7" t="s">
        <v>138</v>
      </c>
      <c r="H4" s="7" t="s">
        <v>153</v>
      </c>
      <c r="I4" s="7" t="s">
        <v>111</v>
      </c>
      <c r="J4" s="7" t="s">
        <v>154</v>
      </c>
      <c r="K4" s="7" t="s">
        <v>155</v>
      </c>
      <c r="L4" s="9"/>
      <c r="M4" s="10">
        <v>940</v>
      </c>
      <c r="N4" s="10" t="s">
        <v>110</v>
      </c>
      <c r="O4" s="10">
        <v>274</v>
      </c>
      <c r="P4" s="11"/>
      <c r="Q4" s="11"/>
      <c r="R4" s="11"/>
      <c r="S4" s="11"/>
      <c r="T4" s="11"/>
      <c r="U4" s="11"/>
      <c r="V4" s="11"/>
      <c r="W4" s="10">
        <v>288</v>
      </c>
      <c r="X4" s="10" t="s">
        <v>139</v>
      </c>
      <c r="Y4" s="10" t="s">
        <v>156</v>
      </c>
      <c r="Z4" s="10" t="s">
        <v>111</v>
      </c>
      <c r="AA4" s="11"/>
      <c r="AB4" s="11"/>
      <c r="AC4" s="11"/>
      <c r="AD4" s="10">
        <v>4</v>
      </c>
      <c r="AE4" s="11"/>
      <c r="AF4" s="15">
        <v>2055.3000000000002</v>
      </c>
      <c r="AG4" s="16">
        <v>857.7</v>
      </c>
      <c r="AH4" s="16">
        <v>113.5</v>
      </c>
      <c r="AI4" s="15">
        <v>41.1</v>
      </c>
      <c r="AJ4" s="17"/>
      <c r="AK4" s="15">
        <v>183.6</v>
      </c>
      <c r="AL4" s="15">
        <v>40.799999999999997</v>
      </c>
      <c r="AM4" s="15">
        <v>36.1</v>
      </c>
      <c r="AN4" s="18">
        <v>70.3</v>
      </c>
      <c r="AO4" s="16">
        <v>43.5</v>
      </c>
      <c r="AP4" s="16">
        <v>5242.2</v>
      </c>
      <c r="AQ4" s="15">
        <v>28.6</v>
      </c>
      <c r="AR4" s="16">
        <v>10950.7</v>
      </c>
      <c r="AS4" s="18">
        <v>15.3</v>
      </c>
      <c r="AT4" s="15">
        <v>5840.9</v>
      </c>
      <c r="AU4" s="19">
        <v>2.1</v>
      </c>
      <c r="AV4" s="15">
        <v>0</v>
      </c>
      <c r="AW4" s="20">
        <v>0</v>
      </c>
      <c r="AX4" s="16">
        <v>917.2</v>
      </c>
      <c r="AY4" s="15">
        <v>3.4</v>
      </c>
      <c r="AZ4" s="15">
        <v>1301.7</v>
      </c>
      <c r="BA4" s="15">
        <v>2.7</v>
      </c>
      <c r="BB4" s="16">
        <v>9516.7999999999993</v>
      </c>
      <c r="BC4" s="15">
        <v>0</v>
      </c>
      <c r="BD4" s="15">
        <v>0</v>
      </c>
      <c r="BE4" s="15">
        <v>0</v>
      </c>
      <c r="BF4" s="15">
        <v>0</v>
      </c>
      <c r="BG4" s="15">
        <v>0</v>
      </c>
      <c r="BH4" s="15">
        <v>0</v>
      </c>
      <c r="BI4" s="16">
        <v>2319.1</v>
      </c>
      <c r="BJ4" s="15">
        <v>0</v>
      </c>
      <c r="BK4" s="15">
        <v>0</v>
      </c>
      <c r="BL4" s="15">
        <v>0</v>
      </c>
      <c r="BM4" s="15">
        <v>0</v>
      </c>
      <c r="BN4" s="15">
        <v>0</v>
      </c>
      <c r="BO4" s="16">
        <v>1034.4000000000001</v>
      </c>
      <c r="BP4" s="15">
        <v>0</v>
      </c>
      <c r="BQ4" s="15">
        <v>0</v>
      </c>
      <c r="BR4" s="15">
        <v>0</v>
      </c>
      <c r="BS4" s="16">
        <v>0</v>
      </c>
      <c r="BT4" s="15">
        <v>0</v>
      </c>
      <c r="BU4" s="15">
        <v>0</v>
      </c>
      <c r="BV4" s="15">
        <v>0</v>
      </c>
      <c r="BW4" s="15">
        <v>0</v>
      </c>
      <c r="BX4" s="15">
        <v>0</v>
      </c>
      <c r="BY4" s="15">
        <v>0</v>
      </c>
      <c r="BZ4" s="16">
        <v>0</v>
      </c>
      <c r="CA4" s="15">
        <v>0</v>
      </c>
      <c r="CB4" s="15">
        <v>0</v>
      </c>
      <c r="CC4" s="16">
        <v>0</v>
      </c>
      <c r="CD4" s="15">
        <v>0</v>
      </c>
      <c r="CE4" s="15">
        <v>0</v>
      </c>
      <c r="CF4" s="15">
        <v>0</v>
      </c>
      <c r="CG4" s="15">
        <v>0</v>
      </c>
      <c r="CH4" s="15">
        <v>0</v>
      </c>
      <c r="CI4" s="15">
        <v>0</v>
      </c>
      <c r="CJ4" s="15">
        <v>0</v>
      </c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</row>
    <row r="5" spans="1:253" s="1" customFormat="1" ht="12.2" customHeight="1" x14ac:dyDescent="0.25">
      <c r="A5" s="21">
        <v>32</v>
      </c>
      <c r="B5" s="22" t="s">
        <v>157</v>
      </c>
      <c r="C5" s="23" t="s">
        <v>118</v>
      </c>
      <c r="D5" s="23" t="s">
        <v>158</v>
      </c>
      <c r="E5" s="22">
        <v>412</v>
      </c>
      <c r="F5" s="22">
        <v>1726</v>
      </c>
      <c r="G5" s="22" t="s">
        <v>126</v>
      </c>
      <c r="H5" s="22" t="s">
        <v>159</v>
      </c>
      <c r="I5" s="22" t="s">
        <v>160</v>
      </c>
      <c r="J5" s="22" t="s">
        <v>161</v>
      </c>
      <c r="K5" s="22" t="s">
        <v>144</v>
      </c>
      <c r="L5" s="24"/>
      <c r="M5" s="21">
        <v>38</v>
      </c>
      <c r="N5" s="21" t="s">
        <v>162</v>
      </c>
      <c r="O5" s="21">
        <v>1342</v>
      </c>
      <c r="P5" s="21">
        <v>145</v>
      </c>
      <c r="Q5" s="25"/>
      <c r="R5" s="25"/>
      <c r="S5" s="21" t="s">
        <v>107</v>
      </c>
      <c r="T5" s="21" t="s">
        <v>116</v>
      </c>
      <c r="U5" s="21">
        <v>23</v>
      </c>
      <c r="V5" s="21">
        <v>226</v>
      </c>
      <c r="W5" s="21"/>
      <c r="X5" s="21"/>
      <c r="Y5" s="21"/>
      <c r="Z5" s="21"/>
      <c r="AA5" s="25"/>
      <c r="AB5" s="25"/>
      <c r="AC5" s="25"/>
      <c r="AD5" s="21"/>
      <c r="AE5" s="25"/>
      <c r="AF5" s="26"/>
      <c r="AG5" s="26"/>
      <c r="AH5" s="26"/>
      <c r="AI5" s="26"/>
      <c r="AJ5" s="26"/>
      <c r="AK5" s="26"/>
      <c r="AL5" s="26"/>
      <c r="AM5" s="27">
        <v>3.8</v>
      </c>
      <c r="AN5" s="27">
        <v>4.4000000000000004</v>
      </c>
      <c r="AO5" s="28">
        <v>32.799999999999997</v>
      </c>
      <c r="AP5" s="28">
        <v>101.5</v>
      </c>
      <c r="AQ5" s="26"/>
      <c r="AR5" s="29">
        <v>2187.6</v>
      </c>
      <c r="AS5" s="26"/>
      <c r="AT5" s="26"/>
      <c r="AU5" s="28">
        <v>28.5</v>
      </c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8">
        <v>1364.5</v>
      </c>
      <c r="BJ5" s="26"/>
      <c r="BK5" s="26"/>
      <c r="BL5" s="26"/>
      <c r="BM5" s="26"/>
      <c r="BN5" s="26"/>
      <c r="BO5" s="28">
        <v>48.8</v>
      </c>
      <c r="BP5" s="26"/>
      <c r="BQ5" s="26"/>
      <c r="BR5" s="26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</row>
    <row r="6" spans="1:253" s="1" customFormat="1" ht="12.2" customHeight="1" x14ac:dyDescent="0.25">
      <c r="A6" s="21">
        <v>716</v>
      </c>
      <c r="B6" s="22" t="s">
        <v>163</v>
      </c>
      <c r="C6" s="23" t="s">
        <v>137</v>
      </c>
      <c r="D6" s="23" t="s">
        <v>164</v>
      </c>
      <c r="E6" s="22">
        <v>286</v>
      </c>
      <c r="F6" s="22">
        <v>1195</v>
      </c>
      <c r="G6" s="22" t="s">
        <v>165</v>
      </c>
      <c r="H6" s="22" t="s">
        <v>116</v>
      </c>
      <c r="I6" s="22" t="s">
        <v>101</v>
      </c>
      <c r="J6" s="22" t="s">
        <v>166</v>
      </c>
      <c r="K6" s="22" t="s">
        <v>94</v>
      </c>
      <c r="L6" s="24"/>
      <c r="M6" s="21">
        <v>12</v>
      </c>
      <c r="N6" s="21" t="s">
        <v>101</v>
      </c>
      <c r="O6" s="25"/>
      <c r="P6" s="21">
        <v>12</v>
      </c>
      <c r="Q6" s="25"/>
      <c r="R6" s="25"/>
      <c r="S6" s="25"/>
      <c r="T6" s="25"/>
      <c r="U6" s="25"/>
      <c r="V6" s="25"/>
      <c r="W6" s="21"/>
      <c r="X6" s="21" t="s">
        <v>103</v>
      </c>
      <c r="Y6" s="21" t="s">
        <v>103</v>
      </c>
      <c r="Z6" s="21" t="s">
        <v>109</v>
      </c>
      <c r="AA6" s="25"/>
      <c r="AB6" s="25"/>
      <c r="AC6" s="25"/>
      <c r="AD6" s="21">
        <v>0</v>
      </c>
      <c r="AE6" s="25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</row>
    <row r="7" spans="1:253" s="1" customFormat="1" ht="12.2" customHeight="1" x14ac:dyDescent="0.25">
      <c r="A7" s="10">
        <v>92</v>
      </c>
      <c r="B7" s="7" t="s">
        <v>167</v>
      </c>
      <c r="C7" s="8" t="s">
        <v>118</v>
      </c>
      <c r="D7" s="8" t="s">
        <v>168</v>
      </c>
      <c r="E7" s="7">
        <v>341</v>
      </c>
      <c r="F7" s="7">
        <v>1427</v>
      </c>
      <c r="G7" s="7" t="s">
        <v>169</v>
      </c>
      <c r="H7" s="7" t="s">
        <v>170</v>
      </c>
      <c r="I7" s="7" t="s">
        <v>94</v>
      </c>
      <c r="J7" s="7" t="s">
        <v>171</v>
      </c>
      <c r="K7" s="7" t="s">
        <v>116</v>
      </c>
      <c r="L7" s="9"/>
      <c r="M7" s="10">
        <v>25</v>
      </c>
      <c r="N7" s="10" t="s">
        <v>144</v>
      </c>
      <c r="O7" s="11"/>
      <c r="P7" s="10">
        <v>120</v>
      </c>
      <c r="Q7" s="11"/>
      <c r="R7" s="11"/>
      <c r="S7" s="11"/>
      <c r="T7" s="11"/>
      <c r="U7" s="11"/>
      <c r="V7" s="11"/>
      <c r="W7" s="10"/>
      <c r="X7" s="10" t="s">
        <v>172</v>
      </c>
      <c r="Y7" s="10" t="s">
        <v>102</v>
      </c>
      <c r="Z7" s="10" t="s">
        <v>107</v>
      </c>
      <c r="AA7" s="11"/>
      <c r="AB7" s="11"/>
      <c r="AC7" s="11"/>
      <c r="AD7" s="10">
        <v>0</v>
      </c>
      <c r="AE7" s="11"/>
      <c r="AF7" s="32"/>
      <c r="AG7" s="33"/>
      <c r="AH7" s="33"/>
      <c r="AI7" s="32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spans="1:253" x14ac:dyDescent="0.25">
      <c r="A8" s="10">
        <v>11</v>
      </c>
      <c r="B8" s="7" t="s">
        <v>117</v>
      </c>
      <c r="C8" s="8" t="s">
        <v>118</v>
      </c>
      <c r="D8" s="8" t="s">
        <v>4</v>
      </c>
      <c r="E8" s="7">
        <v>349</v>
      </c>
      <c r="F8" s="7">
        <v>1463</v>
      </c>
      <c r="G8" s="7" t="s">
        <v>119</v>
      </c>
      <c r="H8" s="7" t="s">
        <v>120</v>
      </c>
      <c r="I8" s="7" t="s">
        <v>94</v>
      </c>
      <c r="J8" s="7" t="s">
        <v>121</v>
      </c>
      <c r="K8" s="7" t="s">
        <v>116</v>
      </c>
      <c r="L8" s="9"/>
      <c r="M8" s="10">
        <v>13</v>
      </c>
      <c r="N8" s="10" t="s">
        <v>110</v>
      </c>
      <c r="O8" s="10" t="s">
        <v>122</v>
      </c>
      <c r="P8" s="10">
        <v>140</v>
      </c>
      <c r="Q8" s="11"/>
      <c r="R8" s="10" t="s">
        <v>123</v>
      </c>
      <c r="S8" s="10" t="s">
        <v>124</v>
      </c>
      <c r="T8" s="11"/>
      <c r="U8" s="11"/>
      <c r="V8" s="10" t="s">
        <v>125</v>
      </c>
      <c r="W8" s="10"/>
      <c r="X8" s="10" t="s">
        <v>106</v>
      </c>
      <c r="Y8" s="10" t="s">
        <v>114</v>
      </c>
      <c r="Z8" s="10" t="s">
        <v>97</v>
      </c>
      <c r="AA8" s="11"/>
      <c r="AB8" s="11"/>
      <c r="AC8" s="11"/>
      <c r="AD8" s="10">
        <v>0</v>
      </c>
      <c r="AE8" s="11"/>
      <c r="AF8" s="34"/>
      <c r="AG8" s="34"/>
      <c r="AH8" s="34"/>
      <c r="AI8" s="34"/>
      <c r="AJ8" s="34"/>
      <c r="AK8" s="34"/>
      <c r="AL8" s="34"/>
      <c r="AM8" s="32"/>
      <c r="AN8" s="32"/>
      <c r="AO8" s="35"/>
      <c r="AP8" s="35"/>
      <c r="AQ8" s="34"/>
      <c r="AR8" s="36"/>
      <c r="AS8" s="34"/>
      <c r="AT8" s="34"/>
      <c r="AU8" s="35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5"/>
      <c r="BJ8" s="34"/>
      <c r="BK8" s="34"/>
      <c r="BL8" s="34"/>
      <c r="BM8" s="34"/>
      <c r="BN8" s="34"/>
      <c r="BO8" s="35"/>
      <c r="BP8" s="34"/>
      <c r="BQ8" s="34"/>
      <c r="BR8" s="3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</row>
    <row r="9" spans="1:253" x14ac:dyDescent="0.25">
      <c r="A9" s="21">
        <v>378</v>
      </c>
      <c r="B9" s="22" t="s">
        <v>129</v>
      </c>
      <c r="C9" s="23" t="s">
        <v>130</v>
      </c>
      <c r="D9" s="23" t="s">
        <v>5</v>
      </c>
      <c r="E9" s="22">
        <v>900</v>
      </c>
      <c r="F9" s="22">
        <v>3767</v>
      </c>
      <c r="G9" s="22" t="s">
        <v>96</v>
      </c>
      <c r="H9" s="22" t="s">
        <v>96</v>
      </c>
      <c r="I9" s="22" t="s">
        <v>131</v>
      </c>
      <c r="J9" s="22" t="s">
        <v>96</v>
      </c>
      <c r="K9" s="22" t="s">
        <v>96</v>
      </c>
      <c r="L9" s="24"/>
      <c r="M9" s="21">
        <v>0</v>
      </c>
      <c r="N9" s="21" t="s">
        <v>96</v>
      </c>
      <c r="O9" s="25"/>
      <c r="P9" s="21">
        <v>0</v>
      </c>
      <c r="Q9" s="25"/>
      <c r="R9" s="25"/>
      <c r="S9" s="25"/>
      <c r="T9" s="25"/>
      <c r="U9" s="25"/>
      <c r="V9" s="25"/>
      <c r="W9" s="21">
        <v>0</v>
      </c>
      <c r="X9" s="21"/>
      <c r="Y9" s="21"/>
      <c r="Z9" s="21"/>
      <c r="AA9" s="25"/>
      <c r="AB9" s="25"/>
      <c r="AC9" s="25"/>
      <c r="AD9" s="21"/>
      <c r="AE9" s="25"/>
      <c r="AF9" s="37">
        <v>49.2</v>
      </c>
      <c r="AG9" s="37">
        <v>34.9</v>
      </c>
      <c r="AH9" s="37">
        <v>11.2</v>
      </c>
      <c r="AI9" s="38">
        <v>66.8</v>
      </c>
      <c r="AJ9" s="37">
        <v>10400</v>
      </c>
      <c r="AK9" s="39">
        <v>400</v>
      </c>
      <c r="AL9" s="38">
        <v>0</v>
      </c>
      <c r="AM9" s="38">
        <v>0</v>
      </c>
      <c r="AN9" s="38">
        <v>0</v>
      </c>
      <c r="AO9" s="38">
        <v>17.5</v>
      </c>
      <c r="AP9" s="37">
        <v>933.2</v>
      </c>
      <c r="AQ9" s="40"/>
      <c r="AR9" s="39">
        <v>40948.199999999997</v>
      </c>
      <c r="AS9" s="40"/>
      <c r="AT9" s="39">
        <v>7032.1</v>
      </c>
      <c r="AU9" s="39">
        <v>340</v>
      </c>
      <c r="AV9" s="40"/>
      <c r="AW9" s="40"/>
      <c r="AX9" s="40"/>
      <c r="AY9" s="40"/>
      <c r="AZ9" s="38">
        <v>110</v>
      </c>
      <c r="BA9" s="40"/>
      <c r="BB9" s="37">
        <v>40137</v>
      </c>
      <c r="BC9" s="40"/>
      <c r="BD9" s="40"/>
      <c r="BE9" s="40"/>
      <c r="BF9" s="40"/>
      <c r="BG9" s="40"/>
      <c r="BH9" s="40"/>
      <c r="BI9" s="37">
        <v>11241.7</v>
      </c>
      <c r="BJ9" s="40"/>
      <c r="BK9" s="40"/>
      <c r="BL9" s="38">
        <v>80</v>
      </c>
      <c r="BM9" s="40"/>
      <c r="BN9" s="40"/>
      <c r="BO9" s="37">
        <v>110</v>
      </c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</row>
    <row r="10" spans="1:253" s="1" customFormat="1" ht="12.2" customHeight="1" x14ac:dyDescent="0.25">
      <c r="A10" s="21">
        <v>396</v>
      </c>
      <c r="B10" s="22" t="s">
        <v>173</v>
      </c>
      <c r="C10" s="23" t="s">
        <v>93</v>
      </c>
      <c r="D10" s="23" t="s">
        <v>174</v>
      </c>
      <c r="E10" s="22">
        <v>257</v>
      </c>
      <c r="F10" s="22">
        <v>1074</v>
      </c>
      <c r="G10" s="22" t="s">
        <v>175</v>
      </c>
      <c r="H10" s="22" t="s">
        <v>176</v>
      </c>
      <c r="I10" s="22" t="s">
        <v>177</v>
      </c>
      <c r="J10" s="22" t="s">
        <v>141</v>
      </c>
      <c r="K10" s="22" t="s">
        <v>108</v>
      </c>
      <c r="L10" s="24"/>
      <c r="M10" s="21">
        <v>8</v>
      </c>
      <c r="N10" s="21" t="s">
        <v>100</v>
      </c>
      <c r="O10" s="21">
        <v>406</v>
      </c>
      <c r="P10" s="21">
        <v>173</v>
      </c>
      <c r="Q10" s="25"/>
      <c r="R10" s="25"/>
      <c r="S10" s="21" t="s">
        <v>107</v>
      </c>
      <c r="T10" s="21" t="s">
        <v>96</v>
      </c>
      <c r="U10" s="21">
        <v>24</v>
      </c>
      <c r="V10" s="21">
        <v>212</v>
      </c>
      <c r="W10" s="21">
        <v>128</v>
      </c>
      <c r="X10" s="21" t="s">
        <v>178</v>
      </c>
      <c r="Y10" s="21" t="s">
        <v>105</v>
      </c>
      <c r="Z10" s="21" t="s">
        <v>179</v>
      </c>
      <c r="AA10" s="25"/>
      <c r="AB10" s="25"/>
      <c r="AC10" s="25"/>
      <c r="AD10" s="21">
        <v>0</v>
      </c>
      <c r="AE10" s="25"/>
      <c r="AF10" s="37">
        <v>3</v>
      </c>
      <c r="AG10" s="41">
        <v>3.9</v>
      </c>
      <c r="AH10" s="37">
        <v>10.5</v>
      </c>
      <c r="AI10" s="38">
        <v>40.5</v>
      </c>
      <c r="AJ10" s="40"/>
      <c r="AK10" s="42">
        <v>0</v>
      </c>
      <c r="AL10" s="38">
        <v>0</v>
      </c>
      <c r="AM10" s="38">
        <v>1.1000000000000001</v>
      </c>
      <c r="AN10" s="38">
        <v>0.5</v>
      </c>
      <c r="AO10" s="38">
        <v>2.2000000000000002</v>
      </c>
      <c r="AP10" s="37">
        <v>27.6</v>
      </c>
      <c r="AQ10" s="38">
        <v>7</v>
      </c>
      <c r="AR10" s="39">
        <v>2076.8000000000002</v>
      </c>
      <c r="AS10" s="38">
        <v>21.9</v>
      </c>
      <c r="AT10" s="39">
        <v>749.2</v>
      </c>
      <c r="AU10" s="39">
        <v>60.1</v>
      </c>
      <c r="AV10" s="38">
        <v>68.3</v>
      </c>
      <c r="AW10" s="40"/>
      <c r="AX10" s="40"/>
      <c r="AY10" s="40"/>
      <c r="AZ10" s="38">
        <v>27.2</v>
      </c>
      <c r="BA10" s="40"/>
      <c r="BB10" s="40"/>
      <c r="BC10" s="42">
        <v>0</v>
      </c>
      <c r="BD10" s="40"/>
      <c r="BE10" s="40"/>
      <c r="BF10" s="38">
        <v>0</v>
      </c>
      <c r="BG10" s="40"/>
      <c r="BH10" s="40"/>
      <c r="BI10" s="37">
        <v>9390.2000000000007</v>
      </c>
      <c r="BJ10" s="40"/>
      <c r="BK10" s="40"/>
      <c r="BL10" s="38">
        <v>5.3</v>
      </c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37">
        <v>15.9</v>
      </c>
      <c r="CA10" s="40"/>
      <c r="CB10" s="40"/>
      <c r="CC10" s="37">
        <v>30.3</v>
      </c>
      <c r="CD10" s="40"/>
      <c r="CE10" s="40"/>
      <c r="CF10" s="40"/>
      <c r="CG10" s="40"/>
      <c r="CH10" s="40"/>
      <c r="CI10" s="40"/>
      <c r="CJ10" s="4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spans="1:253" s="1" customFormat="1" ht="12.2" customHeight="1" x14ac:dyDescent="0.25">
      <c r="A11" s="21">
        <v>320</v>
      </c>
      <c r="B11" s="22" t="s">
        <v>180</v>
      </c>
      <c r="C11" s="23" t="s">
        <v>128</v>
      </c>
      <c r="D11" s="23" t="s">
        <v>181</v>
      </c>
      <c r="E11" s="22">
        <v>41</v>
      </c>
      <c r="F11" s="22">
        <v>172</v>
      </c>
      <c r="G11" s="22" t="s">
        <v>182</v>
      </c>
      <c r="H11" s="22" t="s">
        <v>101</v>
      </c>
      <c r="I11" s="22" t="s">
        <v>101</v>
      </c>
      <c r="J11" s="22" t="s">
        <v>183</v>
      </c>
      <c r="K11" s="22" t="s">
        <v>116</v>
      </c>
      <c r="L11" s="24"/>
      <c r="M11" s="21"/>
      <c r="N11" s="21"/>
      <c r="O11" s="21"/>
      <c r="P11" s="21"/>
      <c r="Q11" s="25"/>
      <c r="R11" s="25"/>
      <c r="S11" s="25"/>
      <c r="T11" s="25"/>
      <c r="U11" s="21"/>
      <c r="V11" s="21"/>
      <c r="W11" s="21"/>
      <c r="X11" s="25"/>
      <c r="Y11" s="25"/>
      <c r="Z11" s="25"/>
      <c r="AA11" s="25"/>
      <c r="AB11" s="25"/>
      <c r="AC11" s="25"/>
      <c r="AD11" s="21"/>
      <c r="AE11" s="25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spans="1:253" s="1" customFormat="1" ht="12.2" customHeight="1" x14ac:dyDescent="0.25">
      <c r="A12" s="10">
        <v>47</v>
      </c>
      <c r="B12" s="9"/>
      <c r="C12" s="8" t="s">
        <v>118</v>
      </c>
      <c r="D12" s="8" t="s">
        <v>184</v>
      </c>
      <c r="E12" s="7">
        <v>348</v>
      </c>
      <c r="F12" s="7">
        <v>1458</v>
      </c>
      <c r="G12" s="7" t="s">
        <v>119</v>
      </c>
      <c r="H12" s="7" t="s">
        <v>179</v>
      </c>
      <c r="I12" s="7" t="s">
        <v>107</v>
      </c>
      <c r="J12" s="7" t="s">
        <v>185</v>
      </c>
      <c r="K12" s="7" t="s">
        <v>107</v>
      </c>
      <c r="L12" s="9"/>
      <c r="M12" s="10">
        <v>22</v>
      </c>
      <c r="N12" s="10" t="s">
        <v>98</v>
      </c>
      <c r="O12" s="10">
        <v>190</v>
      </c>
      <c r="P12" s="10">
        <v>170</v>
      </c>
      <c r="Q12" s="11"/>
      <c r="R12" s="11"/>
      <c r="S12" s="10" t="s">
        <v>186</v>
      </c>
      <c r="T12" s="10" t="s">
        <v>104</v>
      </c>
      <c r="U12" s="10">
        <v>14</v>
      </c>
      <c r="V12" s="10">
        <v>190</v>
      </c>
      <c r="W12" s="10"/>
      <c r="X12" s="10"/>
      <c r="Y12" s="10"/>
      <c r="Z12" s="10"/>
      <c r="AA12" s="11"/>
      <c r="AB12" s="11"/>
      <c r="AC12" s="11"/>
      <c r="AD12" s="10"/>
      <c r="AE12" s="11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5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spans="1:253" s="1" customFormat="1" ht="12.2" customHeight="1" x14ac:dyDescent="0.25">
      <c r="A13" s="10">
        <v>14</v>
      </c>
      <c r="B13" s="7" t="s">
        <v>157</v>
      </c>
      <c r="C13" s="8" t="s">
        <v>118</v>
      </c>
      <c r="D13" s="8" t="s">
        <v>187</v>
      </c>
      <c r="E13" s="7">
        <v>343</v>
      </c>
      <c r="F13" s="7">
        <v>1437</v>
      </c>
      <c r="G13" s="7" t="s">
        <v>188</v>
      </c>
      <c r="H13" s="7" t="s">
        <v>189</v>
      </c>
      <c r="I13" s="7" t="s">
        <v>190</v>
      </c>
      <c r="J13" s="7" t="s">
        <v>191</v>
      </c>
      <c r="K13" s="7" t="s">
        <v>104</v>
      </c>
      <c r="L13" s="7" t="s">
        <v>170</v>
      </c>
      <c r="M13" s="10">
        <v>86</v>
      </c>
      <c r="N13" s="10" t="s">
        <v>144</v>
      </c>
      <c r="O13" s="10">
        <v>9</v>
      </c>
      <c r="P13" s="10">
        <v>320</v>
      </c>
      <c r="Q13" s="11"/>
      <c r="R13" s="11"/>
      <c r="S13" s="10" t="s">
        <v>126</v>
      </c>
      <c r="T13" s="10" t="s">
        <v>192</v>
      </c>
      <c r="U13" s="10">
        <v>92</v>
      </c>
      <c r="V13" s="10">
        <v>307</v>
      </c>
      <c r="W13" s="10"/>
      <c r="X13" s="10" t="s">
        <v>193</v>
      </c>
      <c r="Y13" s="10" t="s">
        <v>172</v>
      </c>
      <c r="Z13" s="10" t="s">
        <v>108</v>
      </c>
      <c r="AA13" s="11"/>
      <c r="AB13" s="11"/>
      <c r="AC13" s="11"/>
      <c r="AD13" s="11"/>
      <c r="AE13" s="11"/>
      <c r="AF13" s="34"/>
      <c r="AG13" s="34"/>
      <c r="AH13" s="34"/>
      <c r="AI13" s="34"/>
      <c r="AJ13" s="34"/>
      <c r="AK13" s="34"/>
      <c r="AL13" s="34"/>
      <c r="AM13" s="32"/>
      <c r="AN13" s="32"/>
      <c r="AO13" s="35"/>
      <c r="AP13" s="35"/>
      <c r="AQ13" s="34"/>
      <c r="AR13" s="36"/>
      <c r="AS13" s="34"/>
      <c r="AT13" s="35"/>
      <c r="AU13" s="35"/>
      <c r="AV13" s="34"/>
      <c r="AW13" s="34"/>
      <c r="AX13" s="34"/>
      <c r="AY13" s="34"/>
      <c r="AZ13" s="36"/>
      <c r="BA13" s="34"/>
      <c r="BB13" s="35"/>
      <c r="BC13" s="34"/>
      <c r="BD13" s="34"/>
      <c r="BE13" s="34"/>
      <c r="BF13" s="34"/>
      <c r="BG13" s="34"/>
      <c r="BH13" s="34"/>
      <c r="BI13" s="35"/>
      <c r="BJ13" s="34"/>
      <c r="BK13" s="34"/>
      <c r="BL13" s="34"/>
      <c r="BM13" s="34"/>
      <c r="BN13" s="34"/>
      <c r="BO13" s="35"/>
      <c r="BP13" s="34"/>
      <c r="BQ13" s="34"/>
      <c r="BR13" s="3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spans="1:253" s="1" customFormat="1" ht="12.2" customHeight="1" x14ac:dyDescent="0.25">
      <c r="A14" s="43">
        <v>958</v>
      </c>
      <c r="B14" s="7" t="s">
        <v>194</v>
      </c>
      <c r="C14" s="8" t="s">
        <v>195</v>
      </c>
      <c r="D14" s="8" t="s">
        <v>196</v>
      </c>
      <c r="E14" s="7">
        <v>325</v>
      </c>
      <c r="F14" s="7">
        <v>1362</v>
      </c>
      <c r="G14" s="7" t="s">
        <v>189</v>
      </c>
      <c r="H14" s="7" t="s">
        <v>197</v>
      </c>
      <c r="I14" s="7" t="s">
        <v>111</v>
      </c>
      <c r="J14" s="7" t="s">
        <v>198</v>
      </c>
      <c r="K14" s="7" t="s">
        <v>95</v>
      </c>
      <c r="L14" s="9"/>
      <c r="M14" s="10">
        <v>70</v>
      </c>
      <c r="N14" s="10" t="s">
        <v>199</v>
      </c>
      <c r="O14" s="10">
        <v>27</v>
      </c>
      <c r="P14" s="10">
        <v>370</v>
      </c>
      <c r="Q14" s="11"/>
      <c r="R14" s="11"/>
      <c r="S14" s="11"/>
      <c r="T14" s="11"/>
      <c r="U14" s="11"/>
      <c r="V14" s="11"/>
      <c r="W14" s="10"/>
      <c r="X14" s="10" t="s">
        <v>200</v>
      </c>
      <c r="Y14" s="10" t="s">
        <v>201</v>
      </c>
      <c r="Z14" s="10" t="s">
        <v>141</v>
      </c>
      <c r="AA14" s="11"/>
      <c r="AB14" s="11"/>
      <c r="AC14" s="11"/>
      <c r="AD14" s="10">
        <v>0</v>
      </c>
      <c r="AE14" s="11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</sheetData>
  <pageMargins left="0.70866141732283472" right="0.70866141732283472" top="0.74803149606299213" bottom="0.74803149606299213" header="0.31496062992125984" footer="0.31496062992125984"/>
  <pageSetup scale="82" fitToWidth="1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Base_Alimentos</vt:lpstr>
      <vt:lpstr>Hoja2!Títulos_a_imprimir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Pablo Montoya</cp:lastModifiedBy>
  <cp:lastPrinted>2019-03-23T03:22:59Z</cp:lastPrinted>
  <dcterms:created xsi:type="dcterms:W3CDTF">2017-10-04T19:45:21Z</dcterms:created>
  <dcterms:modified xsi:type="dcterms:W3CDTF">2019-03-23T03:25:53Z</dcterms:modified>
</cp:coreProperties>
</file>